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225" activeTab="6"/>
  </bookViews>
  <sheets>
    <sheet name="案内" sheetId="1" r:id="rId1"/>
    <sheet name="タイムテーブル" sheetId="2" r:id="rId2"/>
    <sheet name="参加者数" sheetId="3" r:id="rId3"/>
    <sheet name="控え場所" sheetId="4" r:id="rId4"/>
    <sheet name="観覧席割当" sheetId="5" r:id="rId5"/>
    <sheet name="観覧席割り当て表" sheetId="6" state="hidden" r:id="rId6"/>
    <sheet name="周辺図" sheetId="7" r:id="rId7"/>
  </sheets>
  <definedNames>
    <definedName name="_xlnm.Print_Area" localSheetId="4">'観覧席割当'!$A$1:$CU$19</definedName>
  </definedNames>
  <calcPr fullCalcOnLoad="1"/>
</workbook>
</file>

<file path=xl/sharedStrings.xml><?xml version="1.0" encoding="utf-8"?>
<sst xmlns="http://schemas.openxmlformats.org/spreadsheetml/2006/main" count="567" uniqueCount="275">
  <si>
    <t>ウォーミングアップ等のお知らせ</t>
  </si>
  <si>
    <t>【日　　程】　</t>
  </si>
  <si>
    <t>（</t>
  </si>
  <si>
    <t>）</t>
  </si>
  <si>
    <t>【会　　場】　</t>
  </si>
  <si>
    <t>　アクアパレットまつやま</t>
  </si>
  <si>
    <t>【開　　場】　</t>
  </si>
  <si>
    <t>【Ｗ－ｕｐ】　</t>
  </si>
  <si>
    <t>　　　　　　　</t>
  </si>
  <si>
    <t>　                    　　出発合図員のピストルによってのスタート</t>
  </si>
  <si>
    <t>【競技開始】　　</t>
  </si>
  <si>
    <t>【閉 会 式】　</t>
  </si>
  <si>
    <t>【そ の 他】</t>
  </si>
  <si>
    <t>・カメラ・ビデオ撮影は、許可を取って下さい。ただし、撮影は観覧席からのみとします。</t>
  </si>
  <si>
    <t xml:space="preserve"> ガラス張り観覧席からの撮影は禁止します。</t>
  </si>
  <si>
    <t>・フラッシュ撮影は禁止致します。</t>
  </si>
  <si>
    <t>・通路控え室は狭いので混雑しますが、譲り合ってご利用下さい。各クラブはブルーシートを使用して下さい。</t>
  </si>
  <si>
    <t>･控え室とプール間は、水着の上からよく体を拭いて通行して下さい。</t>
  </si>
  <si>
    <t xml:space="preserve"> 濡れたままの通行は禁止いたします。</t>
  </si>
  <si>
    <t>･選手はプール内上履き禁止といたします。通路及び応援席の裸足での通行は禁止いたします。</t>
  </si>
  <si>
    <t>・本大会での盗難・事故等は責任を負いかねますので予めご了承下さい。</t>
  </si>
  <si>
    <t>・応援者の１Ｆロビーの利用は、一般の方も利用しますので、使用禁止とします。また、大きな声や音での　　　　　　</t>
  </si>
  <si>
    <t>応援は控えて下さい。　</t>
  </si>
  <si>
    <t>　大会会場の方からの要請もあります。各クラブが責任を持って徹底して下さい。宜しくお願い致します。</t>
  </si>
  <si>
    <t>駐車場についてのご注意</t>
  </si>
  <si>
    <t>・松山駅近辺、コミセン近辺の駐車場に停めて、ＪＲで来場されたほうが便利です。</t>
  </si>
  <si>
    <t>　ＪＲ松山駅からＪＲ市坪駅まで約３分、会場まで徒歩３分です。</t>
  </si>
  <si>
    <t xml:space="preserve"> 以上よろしくお願いします。</t>
  </si>
  <si>
    <t>アクアパレット観覧席配分表</t>
  </si>
  <si>
    <t>２５Ｍスタート側</t>
  </si>
  <si>
    <t>愛媛県スイミングクラブ協会</t>
  </si>
  <si>
    <t>・アクアパレット内は原則飲食禁止ですので、ゴミは必ず持ち帰るようご指導ください。</t>
  </si>
  <si>
    <t>組</t>
  </si>
  <si>
    <t>東</t>
  </si>
  <si>
    <t>予</t>
  </si>
  <si>
    <t>選手観覧席座席割り</t>
  </si>
  <si>
    <t>＊入場の混乱を避ける為にクラブごとに割り振りいたしました。ご了承ください。</t>
  </si>
  <si>
    <t>地区名</t>
  </si>
  <si>
    <t>選手数</t>
  </si>
  <si>
    <t>％</t>
  </si>
  <si>
    <t>座席数割</t>
  </si>
  <si>
    <t>中予</t>
  </si>
  <si>
    <t>南予</t>
  </si>
  <si>
    <t>東予</t>
  </si>
  <si>
    <t>ＴＯＴＡＬ</t>
  </si>
  <si>
    <t>ＴＯＴＡＬ</t>
  </si>
  <si>
    <t>保護者観覧席座席割り</t>
  </si>
  <si>
    <t>ＴＯＴＡＬ</t>
  </si>
  <si>
    <t>シートと毛布がおける控え場所は下記のようになります。</t>
  </si>
  <si>
    <t>観覧席にも別紙のように選手控え場所を設定しますので、分散して利用してください。</t>
  </si>
  <si>
    <t>全ての控え場所は原則、飲食禁止です。帰るときはゴミなど残さないようにお願いします。</t>
  </si>
  <si>
    <t>ゴミを放置して帰ったクラブは次回の競技会開催のときの控え場所は設定致しませんので</t>
  </si>
  <si>
    <t>よろしくお願いします。</t>
  </si>
  <si>
    <t>父兄入り口</t>
  </si>
  <si>
    <t>自販機</t>
  </si>
  <si>
    <t>トイレ</t>
  </si>
  <si>
    <t>受付</t>
  </si>
  <si>
    <t>観覧席裏通路：中予</t>
  </si>
  <si>
    <t>本部席</t>
  </si>
  <si>
    <t>コーチ席</t>
  </si>
  <si>
    <t>エレベータ</t>
  </si>
  <si>
    <t>用品販売</t>
  </si>
  <si>
    <t>競技</t>
  </si>
  <si>
    <t>ウォームアップ</t>
  </si>
  <si>
    <t>付近</t>
  </si>
  <si>
    <t>観覧席</t>
  </si>
  <si>
    <t>プ</t>
  </si>
  <si>
    <t>ー</t>
  </si>
  <si>
    <t>ル</t>
  </si>
  <si>
    <t>場所取り禁止</t>
  </si>
  <si>
    <t>撮影禁止</t>
  </si>
  <si>
    <t>正面観覧席</t>
  </si>
  <si>
    <t>電光掲示板</t>
  </si>
  <si>
    <t>招集席</t>
  </si>
  <si>
    <t>ウォームアップ</t>
  </si>
  <si>
    <t>階段</t>
  </si>
  <si>
    <t>プ</t>
  </si>
  <si>
    <t>ー</t>
  </si>
  <si>
    <t>ル</t>
  </si>
  <si>
    <t>歩行プール</t>
  </si>
  <si>
    <t>選手入り口</t>
  </si>
  <si>
    <t>喫煙場所</t>
  </si>
  <si>
    <t>南</t>
  </si>
  <si>
    <t>【表彰式】　　</t>
  </si>
  <si>
    <t>参加人数</t>
  </si>
  <si>
    <t>参加種目別</t>
  </si>
  <si>
    <t>男</t>
  </si>
  <si>
    <t>女</t>
  </si>
  <si>
    <t>部数</t>
  </si>
  <si>
    <t>エリエールＳＣ</t>
  </si>
  <si>
    <t>ファイブテン</t>
  </si>
  <si>
    <t>西条ＳＣ</t>
  </si>
  <si>
    <t>マコトSC双葉</t>
  </si>
  <si>
    <t>かしま道後</t>
  </si>
  <si>
    <t>かしま天山</t>
  </si>
  <si>
    <t>五百木SC</t>
  </si>
  <si>
    <t>アズサ松山</t>
  </si>
  <si>
    <t>南海DC</t>
  </si>
  <si>
    <t>南海朝生田</t>
  </si>
  <si>
    <t>石原ＳＣ</t>
  </si>
  <si>
    <t>競泳塾Again</t>
  </si>
  <si>
    <t>クアＳＳ</t>
  </si>
  <si>
    <t>八幡浜ＳＣ</t>
  </si>
  <si>
    <t>リー保内</t>
  </si>
  <si>
    <t>・クラブ競技役員はオレンジのポロシャツを着用してください。協力役員はポロシャツは返却して下さい。</t>
  </si>
  <si>
    <t>　ダッシュコース（本プール）１～２コース　８：００～</t>
  </si>
  <si>
    <t>参加クラブ一覧表</t>
  </si>
  <si>
    <t>クラブ名</t>
  </si>
  <si>
    <t>@\1000</t>
  </si>
  <si>
    <t>リレー種目別</t>
  </si>
  <si>
    <t>@\2000</t>
  </si>
  <si>
    <t>賛助広告</t>
  </si>
  <si>
    <t>合　　計</t>
  </si>
  <si>
    <t>競技役員</t>
  </si>
  <si>
    <t>振込金額</t>
  </si>
  <si>
    <t>合計</t>
  </si>
  <si>
    <t>申込金</t>
  </si>
  <si>
    <t>男女</t>
  </si>
  <si>
    <t>@￥3,000</t>
  </si>
  <si>
    <t>高橋　信秀</t>
  </si>
  <si>
    <t>後藤　英司</t>
  </si>
  <si>
    <t>鎌田　彰崇</t>
  </si>
  <si>
    <t>　選手　７：４５　　応援者　８：４５</t>
  </si>
  <si>
    <t>プログラム＠\400</t>
  </si>
  <si>
    <t>川連　展宏</t>
  </si>
  <si>
    <t>ファイブテン東予</t>
  </si>
  <si>
    <t>黒川　真喜</t>
  </si>
  <si>
    <t>フィッタ松山</t>
  </si>
  <si>
    <t xml:space="preserve">  FINA承認水着以外での出場は認められません。ご注意ください。</t>
  </si>
  <si>
    <t>　更衣室については１階更衣室が使えるようになりましたが、プールサイド側入り口からのみの</t>
  </si>
  <si>
    <t>利用になりますのでご注意ください。１階ホールからの入場はできません。</t>
  </si>
  <si>
    <t>　更衣室内は、上履き・ゴムゾウリは禁止です。裸足で利用してください。</t>
  </si>
  <si>
    <t>　鍵は利用できませんので貴重品は各クラブで責任を以って管理してください。</t>
  </si>
  <si>
    <t>また、飲食等は禁止となります。利用制限が守れない場合は次回開催が出来なくなりますので</t>
  </si>
  <si>
    <t>ご注意願します。</t>
  </si>
  <si>
    <t>愛媛県ＳＣ協会ジュニア選抜泳競技大会春季大会</t>
  </si>
  <si>
    <t>更衣室</t>
  </si>
  <si>
    <t>今回、更衣室は１階更衣室になります。飲食禁止・裸足で利用してください。プール側からの</t>
  </si>
  <si>
    <t>利用になります。</t>
  </si>
  <si>
    <t>フィッタ新居浜</t>
  </si>
  <si>
    <t>瀬戸内温泉Ｓ</t>
  </si>
  <si>
    <t>コミュニティ</t>
  </si>
  <si>
    <t>Ｒｙｕｏｗ</t>
  </si>
  <si>
    <t>・スクールバス及び大会役員は許可証を提示して別紙公園北第３駐車場において下さい。</t>
  </si>
  <si>
    <t>多目的ルーム：南予</t>
  </si>
  <si>
    <t>観覧席上段：東予</t>
  </si>
  <si>
    <t>ロビーから</t>
  </si>
  <si>
    <r>
      <t xml:space="preserve">更衣室
</t>
    </r>
    <r>
      <rPr>
        <sz val="11"/>
        <color indexed="10"/>
        <rFont val="ＭＳ Ｐゴシック"/>
        <family val="3"/>
      </rPr>
      <t>飲食禁止</t>
    </r>
  </si>
  <si>
    <t>出入り禁止</t>
  </si>
  <si>
    <t>←</t>
  </si>
  <si>
    <t>プール側からのみ出入り</t>
  </si>
  <si>
    <t>瀬戸内温泉</t>
  </si>
  <si>
    <t>アズサ松山</t>
  </si>
  <si>
    <t>南海ＤＣ</t>
  </si>
  <si>
    <t>東　予　選　手　控　え　場　所</t>
  </si>
  <si>
    <t>競技水泳委員長　　福島孝志</t>
  </si>
  <si>
    <t>番号</t>
  </si>
  <si>
    <t>男子人数</t>
  </si>
  <si>
    <t>女子人数</t>
  </si>
  <si>
    <t>参加人数合計</t>
  </si>
  <si>
    <t>男子種目</t>
  </si>
  <si>
    <t>女子種目</t>
  </si>
  <si>
    <t>種目合計</t>
  </si>
  <si>
    <t>リレー男子</t>
  </si>
  <si>
    <t>リレー女子</t>
  </si>
  <si>
    <t>プロ計</t>
  </si>
  <si>
    <t>五百木ＳＣ</t>
  </si>
  <si>
    <t>南海ＤＣ</t>
  </si>
  <si>
    <t>エリエールSC</t>
  </si>
  <si>
    <t>南海朝生田</t>
  </si>
  <si>
    <t>フィッタ松山</t>
  </si>
  <si>
    <t>フィッタ重信</t>
  </si>
  <si>
    <t>コミュニティ</t>
  </si>
  <si>
    <t>Ryuow</t>
  </si>
  <si>
    <t>ﾌｧｲﾌﾞﾃﾝ東予</t>
  </si>
  <si>
    <t>ﾌｨｯﾀ松前</t>
  </si>
  <si>
    <t>HEART.S.A</t>
  </si>
  <si>
    <t>№</t>
  </si>
  <si>
    <t>競技順序</t>
  </si>
  <si>
    <t>組数</t>
  </si>
  <si>
    <t>予定時間</t>
  </si>
  <si>
    <t>女子</t>
  </si>
  <si>
    <t>400m</t>
  </si>
  <si>
    <t>個人メドレー</t>
  </si>
  <si>
    <t>タイム決勝</t>
  </si>
  <si>
    <t>男子</t>
  </si>
  <si>
    <t>自由形</t>
  </si>
  <si>
    <t>　50m</t>
  </si>
  <si>
    <t>100m</t>
  </si>
  <si>
    <t>背泳ぎ</t>
  </si>
  <si>
    <t>平泳ぎ</t>
  </si>
  <si>
    <t>バタフライ</t>
  </si>
  <si>
    <t>800m</t>
  </si>
  <si>
    <t>1500m</t>
  </si>
  <si>
    <t>200m</t>
  </si>
  <si>
    <t>休　　　　憩</t>
  </si>
  <si>
    <t xml:space="preserve"> </t>
  </si>
  <si>
    <t>競技会終了</t>
  </si>
  <si>
    <t>保護者席</t>
  </si>
  <si>
    <t>選手席</t>
  </si>
  <si>
    <t>コミュニティ</t>
  </si>
  <si>
    <t>五百木</t>
  </si>
  <si>
    <t>マコト双葉</t>
  </si>
  <si>
    <t>アゲイン</t>
  </si>
  <si>
    <t>・観覧席は、別紙のように保護者席と選手席を分けています。また、保護者席を参加人数によって</t>
  </si>
  <si>
    <t>・松山近辺のクラブの方は、公共機関の利用を保護者にお願いして下さい。</t>
  </si>
  <si>
    <t>アクアパレット松山周辺図</t>
  </si>
  <si>
    <t>入口</t>
  </si>
  <si>
    <t>バスロータリー</t>
  </si>
  <si>
    <t>2014年度愛媛県スイミングクラブ協会ジュニア選抜春季水泳競技大会</t>
  </si>
  <si>
    <r>
      <t>分けています。保護者</t>
    </r>
    <r>
      <rPr>
        <sz val="11"/>
        <rFont val="ＭＳ Ｐゴシック"/>
        <family val="3"/>
      </rPr>
      <t>の方に観覧席の場所取りに並ばないようにご指導のほどお願いします。</t>
    </r>
  </si>
  <si>
    <t>　</t>
  </si>
  <si>
    <t>2014年度愛媛県スイミングクラブ協会ジュニア選抜水泳競技大会春季大会</t>
  </si>
  <si>
    <t>平泳ぎ</t>
  </si>
  <si>
    <t>自由形</t>
  </si>
  <si>
    <t>メドレーリレー</t>
  </si>
  <si>
    <t>フリーリレー</t>
  </si>
  <si>
    <t>200m</t>
  </si>
  <si>
    <t>　</t>
  </si>
  <si>
    <t>ファイブテン新居浜</t>
  </si>
  <si>
    <t>西条ＳＣ</t>
  </si>
  <si>
    <t>Ｚ－ＵＰ</t>
  </si>
  <si>
    <t>Ｂ＆Ｇ愛南</t>
  </si>
  <si>
    <t>　</t>
  </si>
  <si>
    <t>　</t>
  </si>
  <si>
    <t>　</t>
  </si>
  <si>
    <t>　</t>
  </si>
  <si>
    <t xml:space="preserve"> </t>
  </si>
  <si>
    <t xml:space="preserve"> </t>
  </si>
  <si>
    <t>混合</t>
  </si>
  <si>
    <t xml:space="preserve"> </t>
  </si>
  <si>
    <t>　　　　</t>
  </si>
  <si>
    <t>地区は指定しませんので、譲り合って使用して下さい</t>
  </si>
  <si>
    <t>　</t>
  </si>
  <si>
    <t>　クア</t>
  </si>
  <si>
    <t>石原ＳＣ</t>
  </si>
  <si>
    <t>　エリエール</t>
  </si>
  <si>
    <t>ファイブテン　　　　新居浜</t>
  </si>
  <si>
    <t>八幡浜ＳＣ</t>
  </si>
  <si>
    <t>　アズサ</t>
  </si>
  <si>
    <t>コニュニティ　</t>
  </si>
  <si>
    <t>　ファイブテン東予</t>
  </si>
  <si>
    <t>　かしま道後</t>
  </si>
  <si>
    <t>南海朝生田</t>
  </si>
  <si>
    <t>　西条ＳＣ</t>
  </si>
  <si>
    <t>ＺーＵＰ　</t>
  </si>
  <si>
    <t>フィッタ重信　</t>
  </si>
  <si>
    <t>フィッタ　　　　　　松前・新居浜</t>
  </si>
  <si>
    <t>　リ保内</t>
  </si>
  <si>
    <t>愛南　</t>
  </si>
  <si>
    <t>ハーツ</t>
  </si>
  <si>
    <t>　瀬戸内温泉</t>
  </si>
  <si>
    <t>Ｒｙｕｏｗ</t>
  </si>
  <si>
    <t xml:space="preserve"> 五百木</t>
  </si>
  <si>
    <t>　クア</t>
  </si>
  <si>
    <t>　石原</t>
  </si>
  <si>
    <t>リ保内</t>
  </si>
  <si>
    <t>八幡浜ＳＣ</t>
  </si>
  <si>
    <t>Ｒｙｕｏｗ</t>
  </si>
  <si>
    <t>マコト</t>
  </si>
  <si>
    <t>　南海朝生田</t>
  </si>
  <si>
    <t>西条ＳＣ　</t>
  </si>
  <si>
    <t>フィッタ新居浜　</t>
  </si>
  <si>
    <t>フィッタ重信</t>
  </si>
  <si>
    <t>　アゲイン</t>
  </si>
  <si>
    <t>松前</t>
  </si>
  <si>
    <t>愛南</t>
  </si>
  <si>
    <t>・今大会は、参加数541名　延種目1242種目リレー種目14種目となりました。</t>
  </si>
  <si>
    <t>2014年度愛媛県ＳＣ協会ジュニア選抜春季水泳大会参加クラブ一覧</t>
  </si>
  <si>
    <t>７：４５～9：00　　但し、会場のセッティングが済み次第始めます。</t>
  </si>
  <si>
    <t>　公式スタート練習　　全コースダッシュコース　　8：30～9：00　</t>
  </si>
  <si>
    <t>　９：15より2013年度優秀選手・優秀コーチの表彰を行います。</t>
  </si>
  <si>
    <r>
      <t>　サブプールは、飛び込み禁止。</t>
    </r>
    <r>
      <rPr>
        <b/>
        <sz val="11"/>
        <color indexed="10"/>
        <rFont val="ＭＳ Ｐゴシック"/>
        <family val="3"/>
      </rPr>
      <t>９：15～９：35</t>
    </r>
    <r>
      <rPr>
        <sz val="11"/>
        <rFont val="ＭＳ Ｐゴシック"/>
        <family val="3"/>
      </rPr>
      <t>　は　開会式・表彰式のため使用禁止。</t>
    </r>
  </si>
  <si>
    <t xml:space="preserve">  9:40</t>
  </si>
  <si>
    <t>１8時00分より今大会優秀選手の表彰を行います(予定）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</si>
</sst>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quot;組&quot;"/>
    <numFmt numFmtId="179" formatCode="m/d"/>
    <numFmt numFmtId="180" formatCode="#,##0&quot;円&quot;"/>
    <numFmt numFmtId="181" formatCode="&quot;¥&quot;#,##0_);[Red]\(&quot;¥&quot;#,##0\)"/>
    <numFmt numFmtId="182" formatCode="0&quot;台&quot;"/>
    <numFmt numFmtId="183" formatCode="h:mm;@"/>
    <numFmt numFmtId="184" formatCode="[$-F400]h:mm:ss\ AM/PM"/>
  </numFmts>
  <fonts count="68">
    <font>
      <sz val="11"/>
      <name val="ＭＳ Ｐゴシック"/>
      <family val="3"/>
    </font>
    <font>
      <sz val="6"/>
      <name val="ＭＳ Ｐゴシック"/>
      <family val="3"/>
    </font>
    <font>
      <sz val="14"/>
      <name val="ＭＳ Ｐゴシック"/>
      <family val="3"/>
    </font>
    <font>
      <sz val="16"/>
      <name val="ＭＳ Ｐゴシック"/>
      <family val="3"/>
    </font>
    <font>
      <sz val="10"/>
      <name val="ＭＳ Ｐゴシック"/>
      <family val="3"/>
    </font>
    <font>
      <sz val="12"/>
      <name val="ＭＳ Ｐゴシック"/>
      <family val="3"/>
    </font>
    <font>
      <sz val="18"/>
      <name val="ＭＳ Ｐゴシック"/>
      <family val="3"/>
    </font>
    <font>
      <sz val="20"/>
      <name val="ＭＳ Ｐゴシック"/>
      <family val="3"/>
    </font>
    <font>
      <sz val="3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1"/>
      <color indexed="10"/>
      <name val="ＭＳ Ｐゴシック"/>
      <family val="3"/>
    </font>
    <font>
      <sz val="11"/>
      <color indexed="15"/>
      <name val="ＭＳ Ｐゴシック"/>
      <family val="3"/>
    </font>
    <font>
      <b/>
      <sz val="18"/>
      <name val="ＭＳ Ｐゴシック"/>
      <family val="3"/>
    </font>
    <font>
      <sz val="13"/>
      <name val="ＭＳ Ｐゴシック"/>
      <family val="3"/>
    </font>
    <font>
      <b/>
      <sz val="11"/>
      <color indexed="10"/>
      <name val="ＭＳ Ｐゴシック"/>
      <family val="3"/>
    </font>
    <font>
      <b/>
      <sz val="13"/>
      <color indexed="10"/>
      <name val="ＭＳ Ｐゴシック"/>
      <family val="3"/>
    </font>
    <font>
      <b/>
      <sz val="12"/>
      <color indexed="10"/>
      <name val="ＭＳ Ｐゴシック"/>
      <family val="3"/>
    </font>
    <font>
      <b/>
      <sz val="14"/>
      <color indexed="10"/>
      <name val="ＭＳ Ｐゴシック"/>
      <family val="3"/>
    </font>
    <font>
      <sz val="16"/>
      <color indexed="10"/>
      <name val="ＭＳ Ｐゴシック"/>
      <family val="3"/>
    </font>
    <font>
      <sz val="11"/>
      <name val="ＭＳ Ｐ明朝"/>
      <family val="1"/>
    </font>
    <font>
      <sz val="14"/>
      <name val="ＭＳ Ｐ明朝"/>
      <family val="1"/>
    </font>
    <font>
      <b/>
      <sz val="14"/>
      <name val="ＭＳ Ｐ明朝"/>
      <family val="1"/>
    </font>
    <font>
      <sz val="10.5"/>
      <color indexed="10"/>
      <name val="ＭＳ Ｐゴシック"/>
      <family val="3"/>
    </font>
    <font>
      <sz val="8"/>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20"/>
      <color indexed="8"/>
      <name val="ＭＳ Ｐゴシック"/>
      <family val="3"/>
    </font>
    <font>
      <sz val="18"/>
      <color indexed="8"/>
      <name val="ＭＳ Ｐゴシック"/>
      <family val="3"/>
    </font>
    <font>
      <sz val="18"/>
      <color indexed="10"/>
      <name val="ＭＳ Ｐゴシック"/>
      <family val="3"/>
    </font>
    <font>
      <sz val="16"/>
      <color indexed="57"/>
      <name val="ＭＳ Ｐゴシック"/>
      <family val="3"/>
    </font>
    <font>
      <sz val="14"/>
      <color indexed="5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50"/>
        <bgColor indexed="64"/>
      </patternFill>
    </fill>
    <fill>
      <patternFill patternType="solid">
        <fgColor indexed="51"/>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style="double"/>
      <top style="medium"/>
      <bottom>
        <color indexed="63"/>
      </bottom>
    </border>
    <border>
      <left>
        <color indexed="63"/>
      </left>
      <right style="medium"/>
      <top style="medium"/>
      <bottom>
        <color indexed="63"/>
      </bottom>
    </border>
    <border>
      <left style="medium"/>
      <right style="hair"/>
      <top style="medium"/>
      <bottom>
        <color indexed="63"/>
      </bottom>
    </border>
    <border>
      <left style="medium"/>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double"/>
      <right style="double"/>
      <top>
        <color indexed="63"/>
      </top>
      <bottom style="medium"/>
    </border>
    <border>
      <left>
        <color indexed="63"/>
      </left>
      <right style="medium"/>
      <top>
        <color indexed="63"/>
      </top>
      <bottom style="medium"/>
    </border>
    <border>
      <left style="medium"/>
      <right style="hair"/>
      <top>
        <color indexed="63"/>
      </top>
      <bottom style="medium"/>
    </border>
    <border>
      <left style="medium"/>
      <right style="medium"/>
      <top>
        <color indexed="63"/>
      </top>
      <bottom style="medium"/>
    </border>
    <border>
      <left style="medium"/>
      <right style="thin"/>
      <top style="thin"/>
      <bottom style="thin"/>
    </border>
    <border>
      <left style="double"/>
      <right style="thin"/>
      <top>
        <color indexed="63"/>
      </top>
      <bottom style="thin"/>
    </border>
    <border>
      <left style="thin"/>
      <right style="double"/>
      <top style="thin"/>
      <bottom style="thin"/>
    </border>
    <border>
      <left style="double"/>
      <right style="thin"/>
      <top style="thin"/>
      <bottom style="thin"/>
    </border>
    <border>
      <left>
        <color indexed="63"/>
      </left>
      <right style="medium"/>
      <top style="thin"/>
      <bottom style="thin"/>
    </border>
    <border>
      <left style="medium"/>
      <right style="hair"/>
      <top style="thin"/>
      <bottom style="thin"/>
    </border>
    <border>
      <left style="medium"/>
      <right style="medium"/>
      <top style="thin"/>
      <bottom style="thin"/>
    </border>
    <border>
      <left style="thin"/>
      <right style="double"/>
      <top>
        <color indexed="63"/>
      </top>
      <bottom>
        <color indexed="63"/>
      </bottom>
    </border>
    <border>
      <left>
        <color indexed="63"/>
      </left>
      <right style="medium"/>
      <top>
        <color indexed="63"/>
      </top>
      <bottom>
        <color indexed="63"/>
      </bottom>
    </border>
    <border>
      <left style="double"/>
      <right style="double"/>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color indexed="63"/>
      </right>
      <top style="medium"/>
      <bottom style="thin"/>
    </border>
    <border>
      <left style="thin"/>
      <right>
        <color indexed="63"/>
      </right>
      <top style="thin"/>
      <bottom style="medium"/>
    </border>
    <border>
      <left>
        <color indexed="63"/>
      </left>
      <right style="thin"/>
      <top style="medium"/>
      <bottom style="thin"/>
    </border>
    <border>
      <left style="medium"/>
      <right style="medium"/>
      <top>
        <color indexed="63"/>
      </top>
      <bottom style="thin"/>
    </border>
    <border>
      <left style="thin"/>
      <right>
        <color indexed="63"/>
      </right>
      <top style="medium"/>
      <bottom style="medium"/>
    </border>
    <border>
      <left style="medium"/>
      <right>
        <color indexed="63"/>
      </right>
      <top>
        <color indexed="63"/>
      </top>
      <bottom style="medium"/>
    </border>
    <border>
      <left style="thin"/>
      <right style="thin"/>
      <top style="medium"/>
      <bottom>
        <color indexed="63"/>
      </bottom>
    </border>
    <border>
      <left>
        <color indexed="63"/>
      </left>
      <right style="medium"/>
      <top>
        <color indexed="63"/>
      </top>
      <bottom style="thin"/>
    </border>
    <border>
      <left style="thin"/>
      <right style="medium"/>
      <top>
        <color indexed="63"/>
      </top>
      <bottom style="thin"/>
    </border>
    <border>
      <left style="medium"/>
      <right>
        <color indexed="63"/>
      </right>
      <top style="thin"/>
      <bottom style="medium"/>
    </border>
    <border>
      <left style="medium"/>
      <right style="thin"/>
      <top style="thin"/>
      <bottom>
        <color indexed="63"/>
      </bottom>
    </border>
    <border>
      <left style="medium"/>
      <right>
        <color indexed="63"/>
      </right>
      <top style="medium"/>
      <bottom style="thin"/>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
      <left>
        <color indexed="63"/>
      </left>
      <right style="medium"/>
      <top style="medium"/>
      <bottom style="thin"/>
    </border>
    <border>
      <left style="medium"/>
      <right>
        <color indexed="63"/>
      </right>
      <top style="medium"/>
      <bottom>
        <color indexed="63"/>
      </bottom>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10" fillId="0" borderId="0" applyNumberFormat="0" applyFill="0" applyBorder="0" applyAlignment="0" applyProtection="0"/>
    <xf numFmtId="0" fontId="67" fillId="31" borderId="0" applyNumberFormat="0" applyBorder="0" applyAlignment="0" applyProtection="0"/>
  </cellStyleXfs>
  <cellXfs count="515">
    <xf numFmtId="0" fontId="0" fillId="0" borderId="0" xfId="0" applyAlignment="1">
      <alignment/>
    </xf>
    <xf numFmtId="0" fontId="0" fillId="0" borderId="0" xfId="0" applyFont="1" applyAlignment="1">
      <alignment/>
    </xf>
    <xf numFmtId="176" fontId="0" fillId="0" borderId="0" xfId="0" applyNumberFormat="1" applyFont="1" applyAlignment="1">
      <alignment horizontal="center"/>
    </xf>
    <xf numFmtId="177" fontId="0" fillId="0" borderId="0" xfId="0" applyNumberFormat="1" applyFont="1" applyAlignment="1">
      <alignment horizont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4" xfId="0" applyBorder="1"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shrinkToFit="1"/>
    </xf>
    <xf numFmtId="0" fontId="2" fillId="0" borderId="0" xfId="0" applyFont="1" applyAlignment="1">
      <alignment/>
    </xf>
    <xf numFmtId="0" fontId="2" fillId="0" borderId="0" xfId="0" applyFont="1" applyAlignment="1">
      <alignment horizontal="right" vertical="center"/>
    </xf>
    <xf numFmtId="0" fontId="5" fillId="0" borderId="0" xfId="0" applyFont="1" applyAlignment="1">
      <alignment/>
    </xf>
    <xf numFmtId="0" fontId="0" fillId="0" borderId="0" xfId="0" applyAlignment="1">
      <alignment horizontal="right" vertical="center"/>
    </xf>
    <xf numFmtId="32" fontId="0" fillId="0" borderId="0" xfId="0" applyNumberFormat="1" applyAlignment="1">
      <alignment/>
    </xf>
    <xf numFmtId="0" fontId="0" fillId="0" borderId="15" xfId="0" applyBorder="1" applyAlignment="1">
      <alignmen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vertical="center" shrinkToFit="1"/>
    </xf>
    <xf numFmtId="0" fontId="0" fillId="0" borderId="0" xfId="0" applyFill="1" applyBorder="1" applyAlignment="1">
      <alignment/>
    </xf>
    <xf numFmtId="0" fontId="0" fillId="0" borderId="0" xfId="0" applyAlignment="1">
      <alignment vertical="center" shrinkToFit="1"/>
    </xf>
    <xf numFmtId="0" fontId="3" fillId="0" borderId="0" xfId="0" applyFont="1" applyAlignment="1">
      <alignment/>
    </xf>
    <xf numFmtId="0" fontId="0" fillId="0" borderId="18" xfId="0" applyBorder="1" applyAlignment="1">
      <alignment/>
    </xf>
    <xf numFmtId="0" fontId="0" fillId="0" borderId="0" xfId="0"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 borderId="0" xfId="0" applyFill="1" applyBorder="1" applyAlignment="1">
      <alignment/>
    </xf>
    <xf numFmtId="0" fontId="0" fillId="0" borderId="21" xfId="0" applyBorder="1" applyAlignment="1">
      <alignment/>
    </xf>
    <xf numFmtId="0" fontId="0" fillId="0" borderId="22" xfId="0" applyBorder="1" applyAlignment="1">
      <alignment/>
    </xf>
    <xf numFmtId="0" fontId="0" fillId="32" borderId="18" xfId="0" applyFill="1" applyBorder="1" applyAlignment="1">
      <alignment/>
    </xf>
    <xf numFmtId="0" fontId="0" fillId="32" borderId="0" xfId="0"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1" borderId="0" xfId="0" applyFont="1" applyFill="1" applyAlignment="1">
      <alignment/>
    </xf>
    <xf numFmtId="0" fontId="11" fillId="1" borderId="0" xfId="0" applyFont="1" applyFill="1" applyBorder="1" applyAlignment="1">
      <alignment/>
    </xf>
    <xf numFmtId="0" fontId="12" fillId="0" borderId="0" xfId="0" applyFont="1" applyBorder="1" applyAlignment="1">
      <alignment/>
    </xf>
    <xf numFmtId="0" fontId="0" fillId="0" borderId="28" xfId="0" applyBorder="1" applyAlignment="1">
      <alignment/>
    </xf>
    <xf numFmtId="0" fontId="0" fillId="33" borderId="21" xfId="0" applyFill="1" applyBorder="1" applyAlignment="1">
      <alignment/>
    </xf>
    <xf numFmtId="0" fontId="0" fillId="33" borderId="0" xfId="0" applyFill="1" applyBorder="1" applyAlignment="1">
      <alignment/>
    </xf>
    <xf numFmtId="0" fontId="0" fillId="0" borderId="0" xfId="0" applyFill="1" applyAlignment="1">
      <alignment/>
    </xf>
    <xf numFmtId="0" fontId="0" fillId="33" borderId="14" xfId="0" applyFill="1" applyBorder="1" applyAlignment="1">
      <alignment/>
    </xf>
    <xf numFmtId="0" fontId="0" fillId="33" borderId="18" xfId="0" applyFill="1" applyBorder="1" applyAlignment="1">
      <alignment/>
    </xf>
    <xf numFmtId="0" fontId="0" fillId="33" borderId="17"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4" borderId="0" xfId="0" applyFill="1" applyAlignment="1">
      <alignment/>
    </xf>
    <xf numFmtId="0" fontId="0" fillId="34" borderId="0" xfId="0" applyFont="1" applyFill="1" applyAlignment="1">
      <alignment/>
    </xf>
    <xf numFmtId="20" fontId="0" fillId="0" borderId="0" xfId="0" applyNumberFormat="1" applyAlignment="1">
      <alignment horizontal="left"/>
    </xf>
    <xf numFmtId="181" fontId="0" fillId="0" borderId="0" xfId="0" applyNumberFormat="1" applyAlignment="1">
      <alignment vertical="center"/>
    </xf>
    <xf numFmtId="0" fontId="0" fillId="0" borderId="29"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49" fontId="0" fillId="0" borderId="33" xfId="0" applyNumberFormat="1"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horizontal="center" vertical="center" shrinkToFit="1"/>
    </xf>
    <xf numFmtId="181" fontId="0" fillId="0" borderId="29" xfId="0" applyNumberFormat="1"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1" xfId="0" applyBorder="1" applyAlignment="1">
      <alignment horizontal="center" vertical="center" shrinkToFit="1"/>
    </xf>
    <xf numFmtId="49" fontId="0" fillId="0" borderId="45" xfId="0" applyNumberFormat="1" applyBorder="1" applyAlignment="1">
      <alignment horizontal="center" vertical="center"/>
    </xf>
    <xf numFmtId="0" fontId="0" fillId="0" borderId="46" xfId="0" applyBorder="1" applyAlignment="1">
      <alignment vertical="center"/>
    </xf>
    <xf numFmtId="0" fontId="0" fillId="0" borderId="47" xfId="0" applyBorder="1" applyAlignment="1">
      <alignment horizontal="center" vertical="center" shrinkToFit="1"/>
    </xf>
    <xf numFmtId="181" fontId="0" fillId="0" borderId="48" xfId="0" applyNumberFormat="1" applyBorder="1" applyAlignment="1">
      <alignment vertical="center"/>
    </xf>
    <xf numFmtId="0" fontId="0" fillId="0" borderId="49" xfId="0" applyBorder="1" applyAlignment="1">
      <alignment horizontal="center" vertical="center"/>
    </xf>
    <xf numFmtId="0" fontId="0" fillId="0" borderId="50" xfId="0" applyBorder="1" applyAlignment="1">
      <alignment horizontal="right" vertical="center"/>
    </xf>
    <xf numFmtId="0" fontId="0" fillId="0" borderId="51" xfId="0" applyBorder="1" applyAlignment="1">
      <alignment horizontal="right" vertical="center"/>
    </xf>
    <xf numFmtId="0" fontId="0" fillId="0" borderId="24" xfId="0" applyBorder="1" applyAlignment="1">
      <alignment horizontal="right" vertical="center"/>
    </xf>
    <xf numFmtId="0" fontId="0" fillId="0" borderId="10" xfId="0" applyBorder="1" applyAlignment="1">
      <alignment horizontal="right" vertical="center"/>
    </xf>
    <xf numFmtId="0" fontId="0" fillId="0" borderId="52" xfId="0" applyBorder="1" applyAlignment="1">
      <alignment horizontal="right" vertical="center"/>
    </xf>
    <xf numFmtId="0" fontId="0" fillId="0" borderId="52" xfId="0" applyBorder="1" applyAlignment="1">
      <alignment vertical="center"/>
    </xf>
    <xf numFmtId="6" fontId="0" fillId="0" borderId="53" xfId="0" applyNumberFormat="1" applyBorder="1" applyAlignment="1">
      <alignment vertical="center"/>
    </xf>
    <xf numFmtId="0" fontId="0" fillId="0" borderId="54" xfId="0" applyBorder="1" applyAlignment="1">
      <alignment horizontal="center" vertical="center" shrinkToFit="1"/>
    </xf>
    <xf numFmtId="181" fontId="0" fillId="0" borderId="55" xfId="0" applyNumberFormat="1" applyBorder="1" applyAlignment="1">
      <alignment vertical="center"/>
    </xf>
    <xf numFmtId="0" fontId="0" fillId="0" borderId="56" xfId="0" applyBorder="1" applyAlignment="1">
      <alignment vertical="center"/>
    </xf>
    <xf numFmtId="0" fontId="2" fillId="0" borderId="10" xfId="0" applyFont="1" applyBorder="1" applyAlignment="1">
      <alignment/>
    </xf>
    <xf numFmtId="0" fontId="5" fillId="0" borderId="10" xfId="0" applyFont="1" applyBorder="1" applyAlignment="1">
      <alignment/>
    </xf>
    <xf numFmtId="32" fontId="2" fillId="0" borderId="10" xfId="0" applyNumberFormat="1" applyFont="1" applyBorder="1" applyAlignment="1">
      <alignment/>
    </xf>
    <xf numFmtId="21" fontId="5" fillId="0" borderId="10" xfId="0" applyNumberFormat="1" applyFont="1" applyBorder="1" applyAlignment="1">
      <alignment/>
    </xf>
    <xf numFmtId="0" fontId="2" fillId="0" borderId="20" xfId="0" applyFont="1" applyBorder="1" applyAlignment="1">
      <alignment/>
    </xf>
    <xf numFmtId="0" fontId="2" fillId="0" borderId="15" xfId="0" applyFont="1" applyBorder="1" applyAlignment="1">
      <alignment/>
    </xf>
    <xf numFmtId="0" fontId="2" fillId="0" borderId="15" xfId="0" applyFont="1" applyBorder="1" applyAlignment="1">
      <alignment horizontal="right" vertical="center"/>
    </xf>
    <xf numFmtId="0" fontId="0" fillId="0" borderId="15" xfId="0" applyBorder="1" applyAlignment="1">
      <alignment horizontal="right" vertical="center"/>
    </xf>
    <xf numFmtId="0" fontId="14" fillId="0" borderId="0" xfId="0" applyFont="1" applyFill="1" applyAlignment="1">
      <alignment/>
    </xf>
    <xf numFmtId="0" fontId="0" fillId="0" borderId="57" xfId="0" applyFill="1" applyBorder="1" applyAlignment="1">
      <alignment/>
    </xf>
    <xf numFmtId="0" fontId="0" fillId="0" borderId="11" xfId="0" applyFill="1" applyBorder="1" applyAlignment="1">
      <alignment/>
    </xf>
    <xf numFmtId="0" fontId="0" fillId="0" borderId="13" xfId="0" applyFill="1" applyBorder="1" applyAlignment="1">
      <alignment/>
    </xf>
    <xf numFmtId="0" fontId="3" fillId="0" borderId="0" xfId="0" applyFont="1" applyFill="1" applyAlignment="1">
      <alignment/>
    </xf>
    <xf numFmtId="0" fontId="4" fillId="0" borderId="0" xfId="0" applyFont="1" applyFill="1" applyAlignment="1">
      <alignment/>
    </xf>
    <xf numFmtId="0" fontId="6" fillId="0" borderId="0" xfId="0" applyFont="1" applyFill="1" applyAlignment="1">
      <alignment/>
    </xf>
    <xf numFmtId="6" fontId="0" fillId="0" borderId="15" xfId="58" applyFont="1" applyBorder="1" applyAlignment="1">
      <alignment vertical="center"/>
    </xf>
    <xf numFmtId="6" fontId="0" fillId="0" borderId="51" xfId="58" applyFont="1" applyBorder="1" applyAlignment="1">
      <alignment vertical="center"/>
    </xf>
    <xf numFmtId="6" fontId="0" fillId="0" borderId="58" xfId="58" applyFont="1" applyBorder="1" applyAlignment="1">
      <alignment vertical="center"/>
    </xf>
    <xf numFmtId="0" fontId="18" fillId="0" borderId="0" xfId="0" applyFont="1" applyAlignment="1">
      <alignment vertical="center"/>
    </xf>
    <xf numFmtId="0" fontId="5" fillId="0" borderId="0" xfId="0" applyFont="1" applyAlignment="1">
      <alignment vertical="center"/>
    </xf>
    <xf numFmtId="0" fontId="19" fillId="0" borderId="0" xfId="0" applyFont="1" applyAlignment="1">
      <alignment vertical="center"/>
    </xf>
    <xf numFmtId="0" fontId="20" fillId="0" borderId="0" xfId="0" applyFont="1" applyAlignment="1">
      <alignment/>
    </xf>
    <xf numFmtId="0" fontId="21" fillId="0" borderId="0" xfId="0" applyFont="1" applyAlignment="1">
      <alignment/>
    </xf>
    <xf numFmtId="0" fontId="0" fillId="35" borderId="0" xfId="0" applyFill="1" applyAlignment="1">
      <alignment/>
    </xf>
    <xf numFmtId="0" fontId="0" fillId="35" borderId="14" xfId="0" applyFill="1" applyBorder="1" applyAlignment="1">
      <alignment/>
    </xf>
    <xf numFmtId="0" fontId="4" fillId="0" borderId="57" xfId="0" applyFont="1" applyFill="1" applyBorder="1" applyAlignment="1">
      <alignment/>
    </xf>
    <xf numFmtId="0" fontId="0" fillId="36" borderId="0" xfId="0" applyFill="1" applyBorder="1" applyAlignment="1">
      <alignment/>
    </xf>
    <xf numFmtId="0" fontId="0" fillId="36" borderId="0" xfId="0" applyFill="1" applyAlignment="1">
      <alignment/>
    </xf>
    <xf numFmtId="0" fontId="15" fillId="36" borderId="0" xfId="0" applyFont="1" applyFill="1" applyAlignment="1">
      <alignment/>
    </xf>
    <xf numFmtId="0" fontId="3" fillId="36" borderId="0" xfId="0" applyFont="1" applyFill="1" applyAlignment="1">
      <alignment/>
    </xf>
    <xf numFmtId="0" fontId="15" fillId="36" borderId="0" xfId="0" applyFont="1" applyFill="1" applyBorder="1" applyAlignment="1">
      <alignment/>
    </xf>
    <xf numFmtId="0" fontId="3" fillId="36" borderId="0" xfId="0" applyFont="1" applyFill="1" applyBorder="1" applyAlignment="1">
      <alignment/>
    </xf>
    <xf numFmtId="0" fontId="3" fillId="36" borderId="0" xfId="0" applyFont="1" applyFill="1" applyBorder="1" applyAlignment="1">
      <alignment shrinkToFit="1"/>
    </xf>
    <xf numFmtId="0" fontId="0" fillId="36" borderId="0" xfId="0" applyFill="1" applyBorder="1" applyAlignment="1">
      <alignment vertical="center" textRotation="255"/>
    </xf>
    <xf numFmtId="0" fontId="0" fillId="34" borderId="0" xfId="0" applyFill="1" applyBorder="1" applyAlignment="1">
      <alignment/>
    </xf>
    <xf numFmtId="0" fontId="0" fillId="34" borderId="57" xfId="0" applyFill="1" applyBorder="1" applyAlignment="1">
      <alignment/>
    </xf>
    <xf numFmtId="0" fontId="22" fillId="0" borderId="0" xfId="0" applyFont="1" applyAlignment="1">
      <alignment horizontal="center" vertical="center"/>
    </xf>
    <xf numFmtId="0" fontId="22" fillId="0" borderId="0" xfId="0" applyFont="1" applyAlignment="1">
      <alignment horizontal="center" vertical="center" shrinkToFit="1"/>
    </xf>
    <xf numFmtId="0" fontId="22" fillId="0" borderId="0" xfId="0" applyFont="1" applyAlignment="1">
      <alignment/>
    </xf>
    <xf numFmtId="0" fontId="22" fillId="0" borderId="0" xfId="0" applyFont="1" applyAlignment="1">
      <alignment vertical="center"/>
    </xf>
    <xf numFmtId="0" fontId="23" fillId="0" borderId="15" xfId="0" applyFont="1" applyBorder="1" applyAlignment="1">
      <alignment shrinkToFit="1"/>
    </xf>
    <xf numFmtId="0" fontId="22" fillId="0" borderId="10" xfId="0" applyFont="1" applyBorder="1" applyAlignment="1">
      <alignment horizontal="center"/>
    </xf>
    <xf numFmtId="0" fontId="23" fillId="0" borderId="15" xfId="0" applyFont="1" applyBorder="1" applyAlignment="1">
      <alignment/>
    </xf>
    <xf numFmtId="0" fontId="23" fillId="0" borderId="10" xfId="0" applyFont="1" applyBorder="1" applyAlignment="1">
      <alignment/>
    </xf>
    <xf numFmtId="0" fontId="23" fillId="0" borderId="10" xfId="0" applyFont="1" applyBorder="1" applyAlignment="1">
      <alignment horizontal="center"/>
    </xf>
    <xf numFmtId="9" fontId="23" fillId="0" borderId="10" xfId="0" applyNumberFormat="1" applyFont="1" applyBorder="1" applyAlignment="1">
      <alignment horizontal="center"/>
    </xf>
    <xf numFmtId="1" fontId="23" fillId="0" borderId="10" xfId="0" applyNumberFormat="1" applyFont="1" applyBorder="1" applyAlignment="1">
      <alignment horizontal="center"/>
    </xf>
    <xf numFmtId="0" fontId="22" fillId="0" borderId="10" xfId="0" applyFont="1" applyBorder="1" applyAlignment="1">
      <alignment vertical="center" shrinkToFit="1"/>
    </xf>
    <xf numFmtId="0" fontId="22" fillId="0" borderId="10" xfId="0" applyFont="1" applyFill="1" applyBorder="1" applyAlignment="1">
      <alignment horizontal="center" vertical="center"/>
    </xf>
    <xf numFmtId="0" fontId="23" fillId="34" borderId="15" xfId="0" applyFont="1" applyFill="1" applyBorder="1" applyAlignment="1">
      <alignment shrinkToFit="1"/>
    </xf>
    <xf numFmtId="0" fontId="23" fillId="34" borderId="10" xfId="0" applyFont="1" applyFill="1" applyBorder="1" applyAlignment="1">
      <alignment horizontal="center"/>
    </xf>
    <xf numFmtId="9" fontId="23" fillId="34" borderId="10" xfId="0" applyNumberFormat="1" applyFont="1" applyFill="1" applyBorder="1" applyAlignment="1">
      <alignment horizontal="center"/>
    </xf>
    <xf numFmtId="1" fontId="23" fillId="34" borderId="10" xfId="0" applyNumberFormat="1" applyFont="1" applyFill="1" applyBorder="1" applyAlignment="1">
      <alignment horizontal="center"/>
    </xf>
    <xf numFmtId="0" fontId="22" fillId="0" borderId="10" xfId="0" applyFont="1" applyBorder="1" applyAlignment="1">
      <alignment vertical="center"/>
    </xf>
    <xf numFmtId="0" fontId="22" fillId="0" borderId="10" xfId="0" applyFont="1" applyBorder="1" applyAlignment="1">
      <alignment horizontal="center" vertical="center"/>
    </xf>
    <xf numFmtId="0" fontId="22" fillId="0" borderId="10" xfId="0" applyFont="1" applyFill="1" applyBorder="1" applyAlignment="1">
      <alignment vertical="center" shrinkToFit="1"/>
    </xf>
    <xf numFmtId="9" fontId="23" fillId="34" borderId="10" xfId="42" applyFont="1" applyFill="1" applyBorder="1" applyAlignment="1">
      <alignment horizont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shrinkToFit="1"/>
    </xf>
    <xf numFmtId="0" fontId="22" fillId="0" borderId="0" xfId="0" applyFont="1" applyFill="1" applyBorder="1" applyAlignment="1">
      <alignment horizontal="center" vertical="center"/>
    </xf>
    <xf numFmtId="0" fontId="22" fillId="0" borderId="0" xfId="0" applyFont="1" applyFill="1" applyBorder="1" applyAlignment="1">
      <alignment/>
    </xf>
    <xf numFmtId="0" fontId="24" fillId="0" borderId="0" xfId="0" applyFont="1" applyFill="1" applyBorder="1" applyAlignment="1">
      <alignment vertical="center"/>
    </xf>
    <xf numFmtId="0" fontId="23" fillId="0" borderId="0" xfId="0" applyFont="1" applyFill="1" applyBorder="1" applyAlignment="1">
      <alignment horizontal="center" shrinkToFit="1"/>
    </xf>
    <xf numFmtId="0" fontId="22" fillId="0" borderId="0" xfId="0" applyFont="1" applyFill="1" applyBorder="1" applyAlignment="1">
      <alignment horizontal="center"/>
    </xf>
    <xf numFmtId="0" fontId="22" fillId="0" borderId="0" xfId="0" applyFont="1" applyFill="1" applyBorder="1" applyAlignment="1">
      <alignment vertical="center" shrinkToFit="1"/>
    </xf>
    <xf numFmtId="0" fontId="23" fillId="0" borderId="0" xfId="0" applyFont="1" applyFill="1" applyBorder="1" applyAlignment="1">
      <alignment horizontal="center"/>
    </xf>
    <xf numFmtId="9" fontId="23" fillId="0" borderId="0" xfId="0" applyNumberFormat="1" applyFont="1" applyFill="1" applyBorder="1" applyAlignment="1">
      <alignment horizontal="center"/>
    </xf>
    <xf numFmtId="1" fontId="23" fillId="0" borderId="0" xfId="0" applyNumberFormat="1" applyFont="1" applyFill="1" applyBorder="1" applyAlignment="1">
      <alignment horizontal="center"/>
    </xf>
    <xf numFmtId="0" fontId="22" fillId="0" borderId="0" xfId="0" applyFont="1" applyAlignment="1">
      <alignment vertical="center" shrinkToFit="1"/>
    </xf>
    <xf numFmtId="0" fontId="13" fillId="0" borderId="0" xfId="0" applyFont="1" applyAlignment="1">
      <alignment/>
    </xf>
    <xf numFmtId="0" fontId="25" fillId="0" borderId="0" xfId="0" applyFont="1" applyAlignment="1">
      <alignment/>
    </xf>
    <xf numFmtId="0" fontId="13" fillId="0" borderId="0" xfId="0" applyFont="1" applyAlignment="1">
      <alignment/>
    </xf>
    <xf numFmtId="0" fontId="13" fillId="0" borderId="23" xfId="0" applyFont="1" applyBorder="1" applyAlignment="1">
      <alignment/>
    </xf>
    <xf numFmtId="0" fontId="0" fillId="34" borderId="38" xfId="0" applyFill="1" applyBorder="1" applyAlignment="1">
      <alignment/>
    </xf>
    <xf numFmtId="0" fontId="0" fillId="34" borderId="59" xfId="0" applyFill="1" applyBorder="1" applyAlignment="1">
      <alignment/>
    </xf>
    <xf numFmtId="0" fontId="3" fillId="0" borderId="0" xfId="0" applyFont="1" applyFill="1" applyBorder="1" applyAlignment="1">
      <alignment/>
    </xf>
    <xf numFmtId="0" fontId="0" fillId="3" borderId="16" xfId="0" applyFill="1" applyBorder="1" applyAlignment="1">
      <alignment/>
    </xf>
    <xf numFmtId="0" fontId="0" fillId="3" borderId="21" xfId="0" applyFill="1" applyBorder="1" applyAlignment="1">
      <alignment/>
    </xf>
    <xf numFmtId="0" fontId="0" fillId="3" borderId="22" xfId="0" applyFill="1" applyBorder="1" applyAlignment="1">
      <alignment/>
    </xf>
    <xf numFmtId="0" fontId="0" fillId="3" borderId="17" xfId="0" applyFill="1" applyBorder="1" applyAlignment="1">
      <alignment/>
    </xf>
    <xf numFmtId="0" fontId="0" fillId="3" borderId="23" xfId="0" applyFill="1" applyBorder="1" applyAlignment="1">
      <alignment/>
    </xf>
    <xf numFmtId="0" fontId="0" fillId="3" borderId="24" xfId="0" applyFill="1" applyBorder="1" applyAlignment="1">
      <alignment/>
    </xf>
    <xf numFmtId="0" fontId="2" fillId="0" borderId="15" xfId="0" applyFont="1" applyBorder="1" applyAlignment="1">
      <alignment horizontal="center"/>
    </xf>
    <xf numFmtId="0" fontId="2" fillId="0" borderId="20" xfId="0" applyFont="1" applyBorder="1" applyAlignment="1">
      <alignment horizontal="center"/>
    </xf>
    <xf numFmtId="0" fontId="2" fillId="0" borderId="19" xfId="0" applyFont="1" applyBorder="1" applyAlignment="1">
      <alignment horizontal="center"/>
    </xf>
    <xf numFmtId="0" fontId="0" fillId="0" borderId="10" xfId="0" applyBorder="1" applyAlignment="1">
      <alignment horizontal="right" vertical="center" shrinkToFit="1"/>
    </xf>
    <xf numFmtId="0" fontId="0" fillId="0" borderId="12" xfId="0" applyBorder="1" applyAlignment="1">
      <alignment horizontal="right" vertical="center"/>
    </xf>
    <xf numFmtId="0" fontId="0" fillId="0" borderId="12" xfId="0" applyBorder="1" applyAlignment="1">
      <alignment horizontal="right" vertical="center" shrinkToFit="1"/>
    </xf>
    <xf numFmtId="0" fontId="0" fillId="37" borderId="0" xfId="0" applyFill="1" applyBorder="1" applyAlignment="1">
      <alignment/>
    </xf>
    <xf numFmtId="0" fontId="0" fillId="37" borderId="0" xfId="0" applyFill="1" applyBorder="1" applyAlignment="1">
      <alignment vertical="center" textRotation="255"/>
    </xf>
    <xf numFmtId="0" fontId="0" fillId="37" borderId="0" xfId="0" applyFill="1" applyAlignment="1">
      <alignment/>
    </xf>
    <xf numFmtId="0" fontId="3" fillId="37" borderId="0" xfId="0" applyFont="1" applyFill="1" applyBorder="1" applyAlignment="1">
      <alignment/>
    </xf>
    <xf numFmtId="0" fontId="3" fillId="37" borderId="0" xfId="0" applyFont="1" applyFill="1" applyAlignment="1">
      <alignment/>
    </xf>
    <xf numFmtId="0" fontId="0" fillId="37" borderId="60" xfId="0" applyFill="1" applyBorder="1" applyAlignment="1">
      <alignment/>
    </xf>
    <xf numFmtId="0" fontId="3" fillId="34" borderId="48" xfId="0" applyFont="1" applyFill="1" applyBorder="1" applyAlignment="1">
      <alignment/>
    </xf>
    <xf numFmtId="0" fontId="3" fillId="34" borderId="0" xfId="0" applyFont="1" applyFill="1" applyBorder="1" applyAlignment="1">
      <alignment/>
    </xf>
    <xf numFmtId="0" fontId="3" fillId="34" borderId="38" xfId="0" applyFont="1" applyFill="1" applyBorder="1" applyAlignment="1">
      <alignment/>
    </xf>
    <xf numFmtId="0" fontId="3" fillId="34" borderId="57" xfId="0" applyFont="1" applyFill="1" applyBorder="1" applyAlignment="1">
      <alignment/>
    </xf>
    <xf numFmtId="0" fontId="3" fillId="34" borderId="61" xfId="0" applyFont="1" applyFill="1" applyBorder="1" applyAlignment="1">
      <alignment/>
    </xf>
    <xf numFmtId="0" fontId="3" fillId="34" borderId="60" xfId="0" applyFont="1" applyFill="1" applyBorder="1" applyAlignment="1">
      <alignment/>
    </xf>
    <xf numFmtId="0" fontId="6" fillId="34" borderId="60" xfId="0" applyFont="1" applyFill="1" applyBorder="1" applyAlignment="1">
      <alignment horizontal="center" vertical="center"/>
    </xf>
    <xf numFmtId="0" fontId="0" fillId="35" borderId="62" xfId="0" applyFill="1" applyBorder="1" applyAlignment="1">
      <alignment/>
    </xf>
    <xf numFmtId="0" fontId="0" fillId="35" borderId="63" xfId="0" applyFill="1" applyBorder="1" applyAlignment="1">
      <alignment/>
    </xf>
    <xf numFmtId="0" fontId="0" fillId="35" borderId="64" xfId="0" applyFill="1" applyBorder="1" applyAlignment="1">
      <alignment/>
    </xf>
    <xf numFmtId="0" fontId="0" fillId="35" borderId="65" xfId="0" applyFill="1" applyBorder="1" applyAlignment="1">
      <alignment/>
    </xf>
    <xf numFmtId="0" fontId="0" fillId="35" borderId="66" xfId="0" applyFill="1" applyBorder="1" applyAlignment="1">
      <alignment/>
    </xf>
    <xf numFmtId="0" fontId="0" fillId="3" borderId="67" xfId="0" applyFill="1" applyBorder="1" applyAlignment="1">
      <alignment/>
    </xf>
    <xf numFmtId="0" fontId="0" fillId="3" borderId="39" xfId="0" applyFill="1" applyBorder="1" applyAlignment="1">
      <alignment/>
    </xf>
    <xf numFmtId="0" fontId="0" fillId="3" borderId="68" xfId="0" applyFill="1" applyBorder="1" applyAlignment="1">
      <alignment/>
    </xf>
    <xf numFmtId="0" fontId="0" fillId="10" borderId="62" xfId="0" applyFill="1" applyBorder="1" applyAlignment="1">
      <alignment/>
    </xf>
    <xf numFmtId="0" fontId="0" fillId="10" borderId="63" xfId="0" applyFill="1" applyBorder="1" applyAlignment="1">
      <alignment/>
    </xf>
    <xf numFmtId="0" fontId="3" fillId="0" borderId="60" xfId="0" applyFont="1" applyFill="1" applyBorder="1" applyAlignment="1">
      <alignment/>
    </xf>
    <xf numFmtId="0" fontId="0" fillId="35" borderId="66" xfId="0" applyFill="1" applyBorder="1" applyAlignment="1">
      <alignment vertical="center" textRotation="255" shrinkToFit="1"/>
    </xf>
    <xf numFmtId="0" fontId="0" fillId="35" borderId="69" xfId="0" applyFill="1" applyBorder="1" applyAlignment="1">
      <alignment/>
    </xf>
    <xf numFmtId="0" fontId="0" fillId="10" borderId="70" xfId="0" applyFill="1" applyBorder="1" applyAlignment="1">
      <alignment/>
    </xf>
    <xf numFmtId="0" fontId="0" fillId="3" borderId="62" xfId="0" applyFill="1" applyBorder="1" applyAlignment="1">
      <alignment/>
    </xf>
    <xf numFmtId="0" fontId="0" fillId="3" borderId="63" xfId="0" applyFill="1" applyBorder="1" applyAlignment="1">
      <alignment/>
    </xf>
    <xf numFmtId="0" fontId="3" fillId="3" borderId="63" xfId="0" applyFont="1" applyFill="1" applyBorder="1" applyAlignment="1">
      <alignment/>
    </xf>
    <xf numFmtId="0" fontId="0" fillId="3" borderId="66" xfId="0" applyFill="1" applyBorder="1" applyAlignment="1">
      <alignment/>
    </xf>
    <xf numFmtId="0" fontId="0" fillId="3" borderId="70" xfId="0" applyFill="1" applyBorder="1" applyAlignment="1">
      <alignment/>
    </xf>
    <xf numFmtId="0" fontId="5" fillId="3" borderId="42" xfId="0" applyFont="1" applyFill="1" applyBorder="1" applyAlignment="1">
      <alignment/>
    </xf>
    <xf numFmtId="0" fontId="0" fillId="3" borderId="42" xfId="0" applyFill="1" applyBorder="1" applyAlignment="1">
      <alignment/>
    </xf>
    <xf numFmtId="0" fontId="0" fillId="3" borderId="71" xfId="0" applyFill="1" applyBorder="1" applyAlignment="1">
      <alignment/>
    </xf>
    <xf numFmtId="0" fontId="0" fillId="35" borderId="72" xfId="0" applyFill="1" applyBorder="1" applyAlignment="1">
      <alignment/>
    </xf>
    <xf numFmtId="0" fontId="0" fillId="35" borderId="12" xfId="0" applyFill="1" applyBorder="1" applyAlignment="1">
      <alignment/>
    </xf>
    <xf numFmtId="0" fontId="0" fillId="3" borderId="65" xfId="0" applyFill="1" applyBorder="1" applyAlignment="1">
      <alignment/>
    </xf>
    <xf numFmtId="0" fontId="0" fillId="18" borderId="70" xfId="0" applyFill="1" applyBorder="1" applyAlignment="1">
      <alignment/>
    </xf>
    <xf numFmtId="0" fontId="0" fillId="18" borderId="42" xfId="0" applyFill="1" applyBorder="1" applyAlignment="1">
      <alignment/>
    </xf>
    <xf numFmtId="0" fontId="0" fillId="18" borderId="68" xfId="0" applyFill="1" applyBorder="1" applyAlignment="1">
      <alignment/>
    </xf>
    <xf numFmtId="0" fontId="0" fillId="35" borderId="70" xfId="0" applyFill="1" applyBorder="1" applyAlignment="1">
      <alignment/>
    </xf>
    <xf numFmtId="0" fontId="0" fillId="35" borderId="42" xfId="0" applyFill="1" applyBorder="1" applyAlignment="1">
      <alignment/>
    </xf>
    <xf numFmtId="0" fontId="0" fillId="10" borderId="66" xfId="0" applyFill="1" applyBorder="1" applyAlignment="1">
      <alignment/>
    </xf>
    <xf numFmtId="0" fontId="5" fillId="10" borderId="42" xfId="0" applyFont="1" applyFill="1" applyBorder="1" applyAlignment="1">
      <alignment/>
    </xf>
    <xf numFmtId="0" fontId="0" fillId="10" borderId="42" xfId="0" applyFill="1" applyBorder="1" applyAlignment="1">
      <alignment/>
    </xf>
    <xf numFmtId="0" fontId="0" fillId="10" borderId="71" xfId="0" applyFill="1" applyBorder="1" applyAlignment="1">
      <alignment/>
    </xf>
    <xf numFmtId="0" fontId="0" fillId="3" borderId="68" xfId="0" applyFill="1" applyBorder="1" applyAlignment="1">
      <alignment/>
    </xf>
    <xf numFmtId="0" fontId="0" fillId="35" borderId="39" xfId="0" applyFill="1" applyBorder="1" applyAlignment="1">
      <alignment/>
    </xf>
    <xf numFmtId="0" fontId="5" fillId="35" borderId="67" xfId="0" applyFont="1" applyFill="1" applyBorder="1" applyAlignment="1">
      <alignment/>
    </xf>
    <xf numFmtId="0" fontId="0" fillId="35" borderId="67" xfId="0" applyFill="1" applyBorder="1" applyAlignment="1">
      <alignment/>
    </xf>
    <xf numFmtId="0" fontId="0" fillId="35" borderId="68" xfId="0" applyFill="1" applyBorder="1" applyAlignment="1">
      <alignment/>
    </xf>
    <xf numFmtId="0" fontId="6" fillId="3" borderId="70" xfId="0" applyFont="1" applyFill="1" applyBorder="1" applyAlignment="1">
      <alignment/>
    </xf>
    <xf numFmtId="0" fontId="6" fillId="3" borderId="42" xfId="0" applyFont="1" applyFill="1" applyBorder="1" applyAlignment="1">
      <alignment/>
    </xf>
    <xf numFmtId="0" fontId="6" fillId="3" borderId="71" xfId="0" applyFont="1" applyFill="1" applyBorder="1" applyAlignment="1">
      <alignment/>
    </xf>
    <xf numFmtId="0" fontId="6" fillId="35" borderId="70" xfId="0" applyFont="1" applyFill="1" applyBorder="1" applyAlignment="1">
      <alignment/>
    </xf>
    <xf numFmtId="0" fontId="6" fillId="35" borderId="42" xfId="0" applyFont="1" applyFill="1" applyBorder="1" applyAlignment="1">
      <alignment/>
    </xf>
    <xf numFmtId="0" fontId="6" fillId="35" borderId="71" xfId="0" applyFont="1" applyFill="1" applyBorder="1" applyAlignment="1">
      <alignment/>
    </xf>
    <xf numFmtId="0" fontId="0" fillId="3" borderId="42" xfId="0" applyFill="1" applyBorder="1" applyAlignment="1">
      <alignment horizontal="center"/>
    </xf>
    <xf numFmtId="0" fontId="0" fillId="3" borderId="71" xfId="0" applyFill="1" applyBorder="1" applyAlignment="1">
      <alignment horizontal="center"/>
    </xf>
    <xf numFmtId="0" fontId="0" fillId="35" borderId="71" xfId="0" applyFill="1" applyBorder="1" applyAlignment="1">
      <alignment/>
    </xf>
    <xf numFmtId="0" fontId="0" fillId="3" borderId="66" xfId="0" applyFill="1" applyBorder="1" applyAlignment="1">
      <alignment/>
    </xf>
    <xf numFmtId="0" fontId="0" fillId="3" borderId="71" xfId="0" applyFill="1" applyBorder="1" applyAlignment="1">
      <alignment/>
    </xf>
    <xf numFmtId="0" fontId="0" fillId="10" borderId="71" xfId="0" applyFill="1" applyBorder="1" applyAlignment="1">
      <alignment/>
    </xf>
    <xf numFmtId="0" fontId="0" fillId="35" borderId="73" xfId="0" applyFill="1" applyBorder="1" applyAlignment="1">
      <alignment/>
    </xf>
    <xf numFmtId="0" fontId="0" fillId="35" borderId="74" xfId="0" applyFill="1" applyBorder="1" applyAlignment="1">
      <alignment/>
    </xf>
    <xf numFmtId="0" fontId="0" fillId="3" borderId="63" xfId="0" applyFill="1" applyBorder="1" applyAlignment="1">
      <alignment horizontal="center" vertical="center"/>
    </xf>
    <xf numFmtId="0" fontId="0" fillId="3" borderId="75" xfId="0" applyFill="1" applyBorder="1" applyAlignment="1">
      <alignment/>
    </xf>
    <xf numFmtId="0" fontId="6" fillId="34" borderId="38" xfId="0" applyFont="1" applyFill="1" applyBorder="1" applyAlignment="1">
      <alignment horizontal="center" vertical="center"/>
    </xf>
    <xf numFmtId="0" fontId="0" fillId="34" borderId="76" xfId="0" applyFill="1" applyBorder="1" applyAlignment="1">
      <alignment/>
    </xf>
    <xf numFmtId="0" fontId="0" fillId="34" borderId="21" xfId="0" applyFill="1" applyBorder="1" applyAlignment="1">
      <alignment/>
    </xf>
    <xf numFmtId="0" fontId="5" fillId="34" borderId="38" xfId="0" applyFont="1" applyFill="1" applyBorder="1" applyAlignment="1">
      <alignment/>
    </xf>
    <xf numFmtId="0" fontId="7"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27" fillId="0" borderId="0" xfId="0" applyFont="1" applyAlignment="1">
      <alignment/>
    </xf>
    <xf numFmtId="0" fontId="0" fillId="0" borderId="0" xfId="0" applyFont="1" applyAlignment="1">
      <alignment/>
    </xf>
    <xf numFmtId="0" fontId="2" fillId="0" borderId="19" xfId="0" applyFont="1" applyBorder="1" applyAlignment="1">
      <alignment horizontal="left"/>
    </xf>
    <xf numFmtId="0" fontId="0" fillId="0" borderId="0" xfId="0" applyBorder="1" applyAlignment="1">
      <alignment horizontal="center" vertical="center"/>
    </xf>
    <xf numFmtId="21" fontId="0" fillId="0" borderId="10" xfId="0" applyNumberFormat="1" applyBorder="1" applyAlignment="1">
      <alignment/>
    </xf>
    <xf numFmtId="0" fontId="2" fillId="0" borderId="15" xfId="0" applyFont="1" applyBorder="1" applyAlignment="1">
      <alignment horizontal="right"/>
    </xf>
    <xf numFmtId="0" fontId="0" fillId="0" borderId="14" xfId="0" applyBorder="1" applyAlignment="1">
      <alignment vertical="center"/>
    </xf>
    <xf numFmtId="0" fontId="0" fillId="0" borderId="10" xfId="0" applyFont="1" applyBorder="1" applyAlignment="1">
      <alignment vertical="center"/>
    </xf>
    <xf numFmtId="0" fontId="0" fillId="0" borderId="10" xfId="0" applyBorder="1" applyAlignment="1">
      <alignment horizontal="left" vertical="center" shrinkToFit="1"/>
    </xf>
    <xf numFmtId="0" fontId="12" fillId="0" borderId="10" xfId="0" applyFont="1" applyBorder="1" applyAlignment="1">
      <alignment horizontal="center" vertical="center"/>
    </xf>
    <xf numFmtId="0" fontId="0" fillId="0" borderId="10" xfId="0" applyBorder="1" applyAlignment="1">
      <alignment vertical="center"/>
    </xf>
    <xf numFmtId="0" fontId="0" fillId="0" borderId="10" xfId="0" applyFill="1" applyBorder="1" applyAlignment="1">
      <alignment horizontal="center" vertical="center"/>
    </xf>
    <xf numFmtId="0" fontId="0" fillId="0" borderId="0" xfId="0" applyFill="1" applyAlignment="1">
      <alignment horizontal="center" vertical="center"/>
    </xf>
    <xf numFmtId="0" fontId="4" fillId="0" borderId="10" xfId="0" applyFont="1" applyFill="1" applyBorder="1" applyAlignment="1">
      <alignment horizontal="center" vertical="center"/>
    </xf>
    <xf numFmtId="0" fontId="0" fillId="0" borderId="12" xfId="0" applyFill="1" applyBorder="1" applyAlignment="1">
      <alignment horizontal="center" vertical="center"/>
    </xf>
    <xf numFmtId="0" fontId="0" fillId="35" borderId="77" xfId="0" applyFill="1" applyBorder="1" applyAlignment="1">
      <alignment horizontal="center" vertical="center"/>
    </xf>
    <xf numFmtId="0" fontId="0" fillId="3" borderId="77" xfId="0" applyFill="1" applyBorder="1" applyAlignment="1">
      <alignment horizontal="center" vertical="center"/>
    </xf>
    <xf numFmtId="0" fontId="0" fillId="18" borderId="60" xfId="0" applyFill="1" applyBorder="1" applyAlignment="1">
      <alignment horizontal="center" vertical="center"/>
    </xf>
    <xf numFmtId="0" fontId="0" fillId="35" borderId="64" xfId="0" applyFill="1" applyBorder="1" applyAlignment="1">
      <alignment horizontal="center" vertical="center"/>
    </xf>
    <xf numFmtId="0" fontId="0" fillId="35" borderId="65" xfId="0" applyFill="1" applyBorder="1" applyAlignment="1">
      <alignment horizontal="center" vertical="center"/>
    </xf>
    <xf numFmtId="0" fontId="0" fillId="3" borderId="64" xfId="0" applyFill="1" applyBorder="1" applyAlignment="1">
      <alignment horizontal="center" vertical="center"/>
    </xf>
    <xf numFmtId="0" fontId="0" fillId="3" borderId="65" xfId="0" applyFill="1" applyBorder="1" applyAlignment="1">
      <alignment horizontal="center" vertical="center"/>
    </xf>
    <xf numFmtId="0" fontId="0" fillId="3" borderId="69" xfId="0" applyFill="1" applyBorder="1" applyAlignment="1">
      <alignment horizontal="center" vertical="center"/>
    </xf>
    <xf numFmtId="0" fontId="0" fillId="3" borderId="62" xfId="0" applyFill="1" applyBorder="1" applyAlignment="1">
      <alignment horizontal="center" vertical="center"/>
    </xf>
    <xf numFmtId="0" fontId="0" fillId="10" borderId="22" xfId="0" applyFill="1" applyBorder="1" applyAlignment="1">
      <alignment horizontal="center" vertical="center"/>
    </xf>
    <xf numFmtId="0" fontId="0" fillId="10" borderId="11" xfId="0" applyFill="1" applyBorder="1" applyAlignment="1">
      <alignment horizontal="center" vertical="center"/>
    </xf>
    <xf numFmtId="0" fontId="0" fillId="10" borderId="62" xfId="0" applyFill="1" applyBorder="1" applyAlignment="1">
      <alignment horizontal="center" vertical="center"/>
    </xf>
    <xf numFmtId="0" fontId="0" fillId="10" borderId="63" xfId="0" applyFill="1" applyBorder="1" applyAlignment="1">
      <alignment horizontal="center" vertical="center"/>
    </xf>
    <xf numFmtId="0" fontId="3" fillId="34" borderId="78" xfId="0" applyFont="1" applyFill="1" applyBorder="1" applyAlignment="1">
      <alignment/>
    </xf>
    <xf numFmtId="0" fontId="0" fillId="10" borderId="70" xfId="0" applyFill="1" applyBorder="1" applyAlignment="1">
      <alignment horizontal="center" vertical="center"/>
    </xf>
    <xf numFmtId="0" fontId="0" fillId="10" borderId="42" xfId="0" applyFill="1" applyBorder="1" applyAlignment="1">
      <alignment horizontal="center" vertical="center"/>
    </xf>
    <xf numFmtId="0" fontId="0" fillId="10" borderId="74" xfId="0" applyFill="1" applyBorder="1" applyAlignment="1">
      <alignment horizontal="center" vertical="center"/>
    </xf>
    <xf numFmtId="0" fontId="4" fillId="10" borderId="79" xfId="0" applyFont="1" applyFill="1" applyBorder="1" applyAlignment="1">
      <alignment/>
    </xf>
    <xf numFmtId="0" fontId="0" fillId="10" borderId="79" xfId="0" applyFill="1" applyBorder="1" applyAlignment="1">
      <alignment horizontal="center" vertical="center"/>
    </xf>
    <xf numFmtId="0" fontId="3" fillId="34" borderId="59" xfId="0" applyFont="1" applyFill="1" applyBorder="1" applyAlignment="1">
      <alignment/>
    </xf>
    <xf numFmtId="0" fontId="0" fillId="35" borderId="70" xfId="0" applyFill="1" applyBorder="1" applyAlignment="1">
      <alignment horizontal="center" vertical="center"/>
    </xf>
    <xf numFmtId="0" fontId="0" fillId="35" borderId="42" xfId="0" applyFill="1" applyBorder="1" applyAlignment="1">
      <alignment horizontal="center" vertical="center"/>
    </xf>
    <xf numFmtId="0" fontId="0" fillId="35" borderId="71" xfId="0" applyFill="1" applyBorder="1" applyAlignment="1">
      <alignment horizontal="center" vertical="center"/>
    </xf>
    <xf numFmtId="0" fontId="0" fillId="35" borderId="62" xfId="0" applyFill="1" applyBorder="1" applyAlignment="1">
      <alignment horizontal="center" vertical="center"/>
    </xf>
    <xf numFmtId="0" fontId="0" fillId="35" borderId="66" xfId="0" applyFill="1" applyBorder="1" applyAlignment="1">
      <alignment horizontal="center" vertical="center"/>
    </xf>
    <xf numFmtId="0" fontId="0" fillId="34" borderId="80" xfId="0" applyFill="1" applyBorder="1" applyAlignment="1">
      <alignment/>
    </xf>
    <xf numFmtId="0" fontId="0" fillId="10" borderId="72" xfId="0" applyFill="1" applyBorder="1" applyAlignment="1">
      <alignment/>
    </xf>
    <xf numFmtId="0" fontId="0" fillId="10" borderId="12" xfId="0" applyFill="1" applyBorder="1" applyAlignment="1">
      <alignment/>
    </xf>
    <xf numFmtId="0" fontId="3" fillId="10" borderId="17" xfId="0" applyFont="1" applyFill="1" applyBorder="1" applyAlignment="1">
      <alignment/>
    </xf>
    <xf numFmtId="0" fontId="0" fillId="3" borderId="33" xfId="0" applyFill="1" applyBorder="1" applyAlignment="1">
      <alignment horizontal="center" vertical="center"/>
    </xf>
    <xf numFmtId="0" fontId="0" fillId="3" borderId="72" xfId="0" applyFill="1" applyBorder="1" applyAlignment="1">
      <alignment/>
    </xf>
    <xf numFmtId="0" fontId="0" fillId="3" borderId="12" xfId="0" applyFill="1" applyBorder="1" applyAlignment="1">
      <alignment/>
    </xf>
    <xf numFmtId="0" fontId="0" fillId="3" borderId="81" xfId="0" applyFill="1" applyBorder="1" applyAlignment="1">
      <alignment/>
    </xf>
    <xf numFmtId="0" fontId="0" fillId="10" borderId="74" xfId="0" applyFill="1" applyBorder="1" applyAlignment="1">
      <alignment/>
    </xf>
    <xf numFmtId="0" fontId="3" fillId="10" borderId="71" xfId="0" applyFont="1" applyFill="1" applyBorder="1" applyAlignment="1">
      <alignment/>
    </xf>
    <xf numFmtId="0" fontId="0" fillId="35" borderId="63" xfId="0" applyFill="1" applyBorder="1" applyAlignment="1">
      <alignment horizontal="center" vertical="center"/>
    </xf>
    <xf numFmtId="0" fontId="0" fillId="10" borderId="66" xfId="0" applyFill="1" applyBorder="1" applyAlignment="1">
      <alignment horizontal="center" vertical="center"/>
    </xf>
    <xf numFmtId="0" fontId="0" fillId="10" borderId="81" xfId="0" applyFill="1" applyBorder="1" applyAlignment="1">
      <alignment/>
    </xf>
    <xf numFmtId="0" fontId="0" fillId="10" borderId="82" xfId="0" applyFont="1" applyFill="1" applyBorder="1" applyAlignment="1">
      <alignment horizontal="center" vertical="center"/>
    </xf>
    <xf numFmtId="0" fontId="0" fillId="10" borderId="24" xfId="0" applyFill="1" applyBorder="1" applyAlignment="1">
      <alignment/>
    </xf>
    <xf numFmtId="0" fontId="0" fillId="35" borderId="72"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7" xfId="0" applyFont="1" applyFill="1" applyBorder="1" applyAlignment="1">
      <alignment horizontal="center" vertical="center"/>
    </xf>
    <xf numFmtId="0" fontId="0" fillId="18" borderId="39" xfId="0" applyFill="1" applyBorder="1" applyAlignment="1">
      <alignment/>
    </xf>
    <xf numFmtId="0" fontId="2" fillId="18" borderId="67" xfId="0" applyFont="1" applyFill="1" applyBorder="1" applyAlignment="1">
      <alignment/>
    </xf>
    <xf numFmtId="0" fontId="0" fillId="3" borderId="83" xfId="0" applyFill="1" applyBorder="1" applyAlignment="1">
      <alignment vertical="center"/>
    </xf>
    <xf numFmtId="0" fontId="0" fillId="10" borderId="31" xfId="0" applyFill="1" applyBorder="1" applyAlignment="1">
      <alignment horizontal="center" vertical="center"/>
    </xf>
    <xf numFmtId="0" fontId="0" fillId="35" borderId="62" xfId="0" applyFill="1" applyBorder="1" applyAlignment="1">
      <alignment vertical="center"/>
    </xf>
    <xf numFmtId="0" fontId="0" fillId="3" borderId="64" xfId="0" applyFill="1" applyBorder="1" applyAlignment="1">
      <alignment/>
    </xf>
    <xf numFmtId="0" fontId="0" fillId="3" borderId="69" xfId="0" applyFill="1" applyBorder="1" applyAlignment="1">
      <alignment vertical="center" textRotation="255" shrinkToFit="1"/>
    </xf>
    <xf numFmtId="0" fontId="2" fillId="3" borderId="66" xfId="0" applyFont="1" applyFill="1" applyBorder="1" applyAlignment="1">
      <alignment/>
    </xf>
    <xf numFmtId="0" fontId="0" fillId="18" borderId="46" xfId="0" applyFill="1" applyBorder="1" applyAlignment="1">
      <alignment horizontal="center" vertical="center"/>
    </xf>
    <xf numFmtId="0" fontId="6" fillId="10" borderId="70" xfId="0" applyFont="1" applyFill="1" applyBorder="1" applyAlignment="1">
      <alignment/>
    </xf>
    <xf numFmtId="0" fontId="6" fillId="10" borderId="42" xfId="0" applyFont="1" applyFill="1" applyBorder="1" applyAlignment="1">
      <alignment/>
    </xf>
    <xf numFmtId="0" fontId="6" fillId="10" borderId="71" xfId="0" applyFont="1" applyFill="1" applyBorder="1" applyAlignment="1">
      <alignment/>
    </xf>
    <xf numFmtId="0" fontId="2" fillId="10" borderId="73" xfId="0" applyFont="1" applyFill="1" applyBorder="1" applyAlignment="1">
      <alignment/>
    </xf>
    <xf numFmtId="0" fontId="0" fillId="3" borderId="82" xfId="0" applyFill="1" applyBorder="1" applyAlignment="1">
      <alignment/>
    </xf>
    <xf numFmtId="0" fontId="0" fillId="35" borderId="81" xfId="0" applyFill="1" applyBorder="1" applyAlignment="1">
      <alignment/>
    </xf>
    <xf numFmtId="0" fontId="2" fillId="10" borderId="42" xfId="0" applyFont="1" applyFill="1" applyBorder="1" applyAlignment="1">
      <alignment/>
    </xf>
    <xf numFmtId="0" fontId="26" fillId="10" borderId="71" xfId="0" applyFont="1" applyFill="1" applyBorder="1" applyAlignment="1">
      <alignment vertical="top"/>
    </xf>
    <xf numFmtId="0" fontId="0" fillId="38" borderId="48" xfId="0" applyFill="1" applyBorder="1" applyAlignment="1">
      <alignment/>
    </xf>
    <xf numFmtId="0" fontId="0" fillId="3" borderId="84" xfId="0" applyFill="1" applyBorder="1" applyAlignment="1">
      <alignment horizontal="center" vertical="center"/>
    </xf>
    <xf numFmtId="0" fontId="0" fillId="3" borderId="39" xfId="0" applyFont="1" applyFill="1" applyBorder="1" applyAlignment="1">
      <alignment/>
    </xf>
    <xf numFmtId="0" fontId="6" fillId="3" borderId="67" xfId="0" applyFont="1" applyFill="1" applyBorder="1" applyAlignment="1">
      <alignment/>
    </xf>
    <xf numFmtId="0" fontId="6" fillId="3" borderId="65" xfId="0" applyFont="1" applyFill="1" applyBorder="1" applyAlignment="1">
      <alignment/>
    </xf>
    <xf numFmtId="0" fontId="6" fillId="3" borderId="69" xfId="0" applyFont="1" applyFill="1" applyBorder="1" applyAlignment="1">
      <alignment/>
    </xf>
    <xf numFmtId="0" fontId="0" fillId="10" borderId="85" xfId="0" applyFont="1" applyFill="1" applyBorder="1" applyAlignment="1">
      <alignment horizontal="center" vertical="center"/>
    </xf>
    <xf numFmtId="0" fontId="0" fillId="10" borderId="86" xfId="0" applyFont="1" applyFill="1" applyBorder="1" applyAlignment="1">
      <alignment horizontal="center" vertical="center"/>
    </xf>
    <xf numFmtId="0" fontId="4" fillId="0" borderId="10" xfId="0" applyFont="1" applyBorder="1" applyAlignment="1">
      <alignment horizontal="center" vertical="center"/>
    </xf>
    <xf numFmtId="20" fontId="16" fillId="0" borderId="0" xfId="0" applyNumberFormat="1" applyFont="1" applyAlignment="1">
      <alignment horizontal="left"/>
    </xf>
    <xf numFmtId="176" fontId="0" fillId="0" borderId="0" xfId="0" applyNumberFormat="1" applyFont="1" applyAlignment="1">
      <alignment horizontal="center"/>
    </xf>
    <xf numFmtId="0" fontId="5" fillId="0" borderId="15"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0" fillId="33" borderId="0" xfId="0" applyFill="1" applyBorder="1" applyAlignment="1">
      <alignment horizontal="center" vertical="top" wrapText="1"/>
    </xf>
    <xf numFmtId="0" fontId="0" fillId="33" borderId="18" xfId="0" applyFill="1" applyBorder="1" applyAlignment="1">
      <alignment horizontal="center" vertical="top" wrapText="1"/>
    </xf>
    <xf numFmtId="0" fontId="0" fillId="39" borderId="16" xfId="0" applyFill="1" applyBorder="1" applyAlignment="1">
      <alignment horizontal="center"/>
    </xf>
    <xf numFmtId="0" fontId="0" fillId="39" borderId="21" xfId="0" applyFill="1" applyBorder="1" applyAlignment="1">
      <alignment horizontal="center"/>
    </xf>
    <xf numFmtId="0" fontId="0" fillId="39" borderId="22" xfId="0" applyFill="1" applyBorder="1" applyAlignment="1">
      <alignment horizontal="center"/>
    </xf>
    <xf numFmtId="0" fontId="0" fillId="39" borderId="17" xfId="0" applyFill="1" applyBorder="1" applyAlignment="1">
      <alignment horizontal="center"/>
    </xf>
    <xf numFmtId="0" fontId="0" fillId="39" borderId="23" xfId="0" applyFill="1" applyBorder="1" applyAlignment="1">
      <alignment horizontal="center"/>
    </xf>
    <xf numFmtId="0" fontId="0" fillId="39" borderId="24" xfId="0" applyFill="1" applyBorder="1" applyAlignment="1">
      <alignment horizontal="center"/>
    </xf>
    <xf numFmtId="0" fontId="0" fillId="0" borderId="16" xfId="0" applyBorder="1" applyAlignment="1">
      <alignment horizontal="center" vertical="top" wrapText="1"/>
    </xf>
    <xf numFmtId="0" fontId="0" fillId="0" borderId="21" xfId="0" applyBorder="1" applyAlignment="1">
      <alignment horizontal="center" vertical="top"/>
    </xf>
    <xf numFmtId="0" fontId="0" fillId="0" borderId="22" xfId="0" applyBorder="1" applyAlignment="1">
      <alignment horizontal="center" vertical="top"/>
    </xf>
    <xf numFmtId="0" fontId="0" fillId="0" borderId="17" xfId="0"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top"/>
    </xf>
    <xf numFmtId="0" fontId="0" fillId="5" borderId="0" xfId="0" applyFill="1" applyAlignment="1">
      <alignment horizontal="center" vertical="center"/>
    </xf>
    <xf numFmtId="0" fontId="0" fillId="33" borderId="0" xfId="0" applyFill="1" applyBorder="1" applyAlignment="1">
      <alignment horizontal="center" vertical="center"/>
    </xf>
    <xf numFmtId="0" fontId="0" fillId="4" borderId="14" xfId="0" applyFill="1" applyBorder="1" applyAlignment="1">
      <alignment horizontal="center" vertical="center" textRotation="255"/>
    </xf>
    <xf numFmtId="0" fontId="0" fillId="0" borderId="18" xfId="0" applyBorder="1" applyAlignment="1">
      <alignment horizontal="center" vertical="center" textRotation="255"/>
    </xf>
    <xf numFmtId="0" fontId="0" fillId="5" borderId="0" xfId="0" applyFill="1" applyBorder="1" applyAlignment="1">
      <alignment horizontal="center" vertical="center"/>
    </xf>
    <xf numFmtId="0" fontId="0" fillId="3" borderId="21" xfId="0" applyFill="1" applyBorder="1" applyAlignment="1">
      <alignment horizontal="center"/>
    </xf>
    <xf numFmtId="0" fontId="0" fillId="3" borderId="22" xfId="0" applyFill="1" applyBorder="1" applyAlignment="1">
      <alignment horizontal="center"/>
    </xf>
    <xf numFmtId="0" fontId="0" fillId="3" borderId="0" xfId="0" applyFill="1" applyBorder="1" applyAlignment="1">
      <alignment horizontal="center"/>
    </xf>
    <xf numFmtId="0" fontId="0" fillId="3" borderId="18" xfId="0" applyFill="1"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40" borderId="16" xfId="0" applyFill="1" applyBorder="1" applyAlignment="1">
      <alignment horizontal="center"/>
    </xf>
    <xf numFmtId="0" fontId="0" fillId="40" borderId="21" xfId="0" applyFill="1" applyBorder="1" applyAlignment="1">
      <alignment horizontal="center"/>
    </xf>
    <xf numFmtId="0" fontId="0" fillId="40" borderId="22" xfId="0" applyFill="1" applyBorder="1" applyAlignment="1">
      <alignment horizontal="center"/>
    </xf>
    <xf numFmtId="0" fontId="0" fillId="40" borderId="17" xfId="0" applyFill="1" applyBorder="1" applyAlignment="1">
      <alignment horizontal="center"/>
    </xf>
    <xf numFmtId="0" fontId="0" fillId="40" borderId="23" xfId="0" applyFill="1" applyBorder="1" applyAlignment="1">
      <alignment horizontal="center"/>
    </xf>
    <xf numFmtId="0" fontId="0" fillId="40" borderId="24" xfId="0" applyFill="1" applyBorder="1" applyAlignment="1">
      <alignment horizontal="center"/>
    </xf>
    <xf numFmtId="0" fontId="0" fillId="35" borderId="78"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46" xfId="0" applyFont="1" applyBorder="1" applyAlignment="1">
      <alignment horizontal="center" vertical="center" wrapText="1"/>
    </xf>
    <xf numFmtId="0" fontId="0" fillId="10" borderId="82" xfId="0" applyFont="1"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18" borderId="28" xfId="0" applyFill="1"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3" borderId="78" xfId="0" applyFill="1" applyBorder="1" applyAlignment="1">
      <alignment horizontal="center" vertical="center"/>
    </xf>
    <xf numFmtId="0" fontId="0" fillId="0" borderId="60" xfId="0" applyBorder="1" applyAlignment="1">
      <alignment horizontal="center" vertical="center"/>
    </xf>
    <xf numFmtId="0" fontId="0" fillId="18" borderId="25" xfId="0" applyFill="1" applyBorder="1" applyAlignment="1">
      <alignment horizontal="center" vertical="center"/>
    </xf>
    <xf numFmtId="0" fontId="0" fillId="0" borderId="26" xfId="0" applyBorder="1" applyAlignment="1">
      <alignment horizontal="center" vertical="center"/>
    </xf>
    <xf numFmtId="0" fontId="0" fillId="0" borderId="87" xfId="0" applyBorder="1" applyAlignment="1">
      <alignment horizontal="center" vertical="center"/>
    </xf>
    <xf numFmtId="0" fontId="0" fillId="18" borderId="77" xfId="0" applyFill="1" applyBorder="1" applyAlignment="1">
      <alignment horizontal="center" vertical="center"/>
    </xf>
    <xf numFmtId="0" fontId="0" fillId="0" borderId="26" xfId="0" applyBorder="1" applyAlignment="1">
      <alignment/>
    </xf>
    <xf numFmtId="0" fontId="0" fillId="0" borderId="61" xfId="0" applyBorder="1" applyAlignment="1">
      <alignment/>
    </xf>
    <xf numFmtId="0" fontId="0" fillId="0" borderId="27" xfId="0" applyBorder="1" applyAlignment="1">
      <alignment/>
    </xf>
    <xf numFmtId="0" fontId="4" fillId="18" borderId="84" xfId="0" applyFont="1" applyFill="1" applyBorder="1" applyAlignment="1">
      <alignment vertical="center"/>
    </xf>
    <xf numFmtId="0" fontId="4" fillId="0" borderId="33" xfId="0" applyFont="1" applyBorder="1" applyAlignment="1">
      <alignment vertical="center"/>
    </xf>
    <xf numFmtId="0" fontId="4" fillId="0" borderId="88" xfId="0" applyFont="1" applyBorder="1" applyAlignment="1">
      <alignment vertical="center"/>
    </xf>
    <xf numFmtId="0" fontId="0" fillId="38" borderId="89" xfId="0" applyFill="1" applyBorder="1" applyAlignment="1">
      <alignment horizontal="center" vertical="center"/>
    </xf>
    <xf numFmtId="0" fontId="0" fillId="38" borderId="61" xfId="0" applyFill="1" applyBorder="1" applyAlignment="1">
      <alignment horizontal="center" vertical="center"/>
    </xf>
    <xf numFmtId="0" fontId="0" fillId="38" borderId="26" xfId="0" applyFill="1" applyBorder="1" applyAlignment="1">
      <alignment/>
    </xf>
    <xf numFmtId="0" fontId="0" fillId="38" borderId="27" xfId="0" applyFill="1" applyBorder="1" applyAlignment="1">
      <alignment/>
    </xf>
    <xf numFmtId="0" fontId="0" fillId="35" borderId="25" xfId="0" applyFill="1" applyBorder="1" applyAlignment="1">
      <alignment horizontal="center" vertical="center"/>
    </xf>
    <xf numFmtId="0" fontId="0" fillId="0" borderId="27" xfId="0" applyBorder="1" applyAlignment="1">
      <alignment horizontal="center" vertical="center"/>
    </xf>
    <xf numFmtId="0" fontId="0" fillId="3" borderId="28" xfId="0" applyFill="1" applyBorder="1" applyAlignment="1">
      <alignment horizontal="center" vertical="center"/>
    </xf>
    <xf numFmtId="0" fontId="0" fillId="3" borderId="23" xfId="0" applyFill="1" applyBorder="1" applyAlignment="1">
      <alignment horizontal="center" vertical="center"/>
    </xf>
    <xf numFmtId="0" fontId="0" fillId="3" borderId="33" xfId="0" applyFill="1" applyBorder="1" applyAlignment="1">
      <alignment horizontal="center" vertical="center"/>
    </xf>
    <xf numFmtId="0" fontId="0" fillId="3" borderId="88" xfId="0" applyFill="1" applyBorder="1" applyAlignment="1">
      <alignment horizontal="center" vertical="center"/>
    </xf>
    <xf numFmtId="0" fontId="0" fillId="10" borderId="59" xfId="0" applyFill="1" applyBorder="1" applyAlignment="1">
      <alignment horizontal="center" vertical="center"/>
    </xf>
    <xf numFmtId="0" fontId="0" fillId="0" borderId="46" xfId="0" applyBorder="1" applyAlignment="1">
      <alignment horizontal="center" vertical="center"/>
    </xf>
    <xf numFmtId="0" fontId="2" fillId="0" borderId="0" xfId="0" applyFont="1" applyFill="1" applyAlignment="1">
      <alignment horizontal="center"/>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2" fillId="0" borderId="25" xfId="0" applyFont="1" applyFill="1" applyBorder="1" applyAlignment="1">
      <alignment horizontal="right" vertical="center" shrinkToFit="1"/>
    </xf>
    <xf numFmtId="0" fontId="2" fillId="0" borderId="26" xfId="0" applyFont="1" applyFill="1" applyBorder="1" applyAlignment="1">
      <alignment horizontal="right" vertical="center" shrinkToFit="1"/>
    </xf>
    <xf numFmtId="0" fontId="6" fillId="0" borderId="0" xfId="0" applyFont="1" applyFill="1" applyBorder="1" applyAlignment="1">
      <alignment horizontal="center"/>
    </xf>
    <xf numFmtId="0" fontId="3" fillId="39" borderId="59" xfId="0" applyFont="1" applyFill="1" applyBorder="1" applyAlignment="1">
      <alignment horizontal="center" vertical="center"/>
    </xf>
    <xf numFmtId="0" fontId="3" fillId="39" borderId="0" xfId="0" applyFont="1" applyFill="1" applyBorder="1" applyAlignment="1">
      <alignment horizontal="center" vertical="center"/>
    </xf>
    <xf numFmtId="0" fontId="3" fillId="39" borderId="60" xfId="0" applyFont="1" applyFill="1" applyBorder="1" applyAlignment="1">
      <alignment horizontal="center" vertical="center"/>
    </xf>
    <xf numFmtId="0" fontId="8" fillId="36" borderId="0" xfId="0" applyFont="1" applyFill="1" applyAlignment="1">
      <alignment/>
    </xf>
    <xf numFmtId="0" fontId="8" fillId="0" borderId="0" xfId="0" applyFont="1" applyAlignment="1">
      <alignment/>
    </xf>
    <xf numFmtId="0" fontId="0" fillId="35" borderId="78" xfId="0" applyFill="1" applyBorder="1" applyAlignment="1">
      <alignment horizontal="center" vertical="center"/>
    </xf>
    <xf numFmtId="0" fontId="0" fillId="35" borderId="59" xfId="0" applyFill="1" applyBorder="1" applyAlignment="1">
      <alignment horizontal="center" vertical="center"/>
    </xf>
    <xf numFmtId="0" fontId="0" fillId="0" borderId="33" xfId="0" applyBorder="1" applyAlignment="1">
      <alignment horizontal="center" vertical="center"/>
    </xf>
    <xf numFmtId="0" fontId="0" fillId="0" borderId="88" xfId="0" applyBorder="1" applyAlignment="1">
      <alignment horizontal="center" vertical="center"/>
    </xf>
    <xf numFmtId="0" fontId="0" fillId="10" borderId="0" xfId="0" applyFill="1" applyBorder="1" applyAlignment="1">
      <alignment horizontal="center" vertical="center"/>
    </xf>
    <xf numFmtId="0" fontId="0" fillId="10" borderId="57" xfId="0" applyFill="1" applyBorder="1" applyAlignment="1">
      <alignment horizontal="center" vertical="center"/>
    </xf>
    <xf numFmtId="0" fontId="0" fillId="3" borderId="77"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6" fillId="0" borderId="59" xfId="0" applyFont="1" applyFill="1" applyBorder="1" applyAlignment="1">
      <alignment horizontal="center" vertical="center"/>
    </xf>
    <xf numFmtId="0" fontId="0" fillId="0" borderId="78" xfId="0" applyBorder="1" applyAlignment="1">
      <alignment horizontal="center" vertical="center"/>
    </xf>
    <xf numFmtId="0" fontId="0" fillId="35" borderId="82" xfId="0" applyFill="1" applyBorder="1" applyAlignment="1">
      <alignment horizontal="center" vertical="center"/>
    </xf>
    <xf numFmtId="0" fontId="0" fillId="35" borderId="85" xfId="0" applyFill="1" applyBorder="1" applyAlignment="1">
      <alignment horizontal="center" vertical="center"/>
    </xf>
    <xf numFmtId="0" fontId="0" fillId="35" borderId="86" xfId="0" applyFill="1" applyBorder="1" applyAlignment="1">
      <alignment horizontal="center" vertical="center"/>
    </xf>
    <xf numFmtId="0" fontId="0" fillId="35" borderId="90" xfId="0" applyFill="1" applyBorder="1" applyAlignment="1">
      <alignment horizontal="center" vertical="center"/>
    </xf>
    <xf numFmtId="0" fontId="0" fillId="35" borderId="19" xfId="0" applyFill="1" applyBorder="1" applyAlignment="1">
      <alignment horizontal="center" vertical="center"/>
    </xf>
    <xf numFmtId="0" fontId="0" fillId="35" borderId="53" xfId="0" applyFill="1" applyBorder="1" applyAlignment="1">
      <alignment horizontal="center" vertical="center"/>
    </xf>
    <xf numFmtId="0" fontId="0" fillId="3" borderId="28"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80" xfId="0" applyFill="1" applyBorder="1" applyAlignment="1">
      <alignment horizontal="center" vertical="center" wrapText="1"/>
    </xf>
    <xf numFmtId="0" fontId="0" fillId="3" borderId="59" xfId="0" applyFill="1" applyBorder="1" applyAlignment="1">
      <alignment horizontal="center" vertical="center" wrapText="1"/>
    </xf>
    <xf numFmtId="0" fontId="0" fillId="3" borderId="0" xfId="0" applyFill="1" applyBorder="1" applyAlignment="1">
      <alignment horizontal="center" vertical="center" wrapText="1"/>
    </xf>
    <xf numFmtId="0" fontId="0" fillId="3" borderId="57" xfId="0" applyFill="1" applyBorder="1" applyAlignment="1">
      <alignment horizontal="center" vertical="center" wrapText="1"/>
    </xf>
    <xf numFmtId="0" fontId="0" fillId="10" borderId="28" xfId="0" applyFill="1" applyBorder="1" applyAlignment="1">
      <alignment horizontal="center" vertical="center"/>
    </xf>
    <xf numFmtId="0" fontId="0" fillId="0" borderId="80" xfId="0" applyBorder="1" applyAlignment="1">
      <alignment horizontal="center" vertical="center"/>
    </xf>
    <xf numFmtId="0" fontId="0" fillId="35" borderId="89" xfId="0" applyFill="1" applyBorder="1" applyAlignment="1">
      <alignment horizontal="center" vertical="center"/>
    </xf>
    <xf numFmtId="0" fontId="0" fillId="0" borderId="61" xfId="0" applyBorder="1" applyAlignment="1">
      <alignment horizontal="center" vertical="center"/>
    </xf>
    <xf numFmtId="0" fontId="6" fillId="0" borderId="89" xfId="0" applyFont="1" applyFill="1" applyBorder="1" applyAlignment="1">
      <alignment horizontal="center" vertical="center"/>
    </xf>
    <xf numFmtId="0" fontId="0" fillId="0" borderId="36" xfId="0" applyBorder="1" applyAlignment="1">
      <alignment horizontal="center" vertical="center"/>
    </xf>
    <xf numFmtId="0" fontId="0" fillId="3" borderId="19" xfId="0" applyFill="1" applyBorder="1" applyAlignment="1">
      <alignment horizontal="center" vertical="center"/>
    </xf>
    <xf numFmtId="0" fontId="0" fillId="3" borderId="53" xfId="0" applyFill="1" applyBorder="1" applyAlignment="1">
      <alignment horizontal="center" vertical="center"/>
    </xf>
    <xf numFmtId="0" fontId="0" fillId="10" borderId="25" xfId="0" applyFill="1" applyBorder="1" applyAlignment="1">
      <alignment horizontal="center" vertical="center"/>
    </xf>
    <xf numFmtId="0" fontId="0" fillId="10" borderId="26" xfId="0" applyFill="1" applyBorder="1" applyAlignment="1">
      <alignment horizontal="center" vertical="center"/>
    </xf>
    <xf numFmtId="0" fontId="0" fillId="10" borderId="27" xfId="0" applyFill="1" applyBorder="1" applyAlignment="1">
      <alignment horizontal="center" vertical="center"/>
    </xf>
    <xf numFmtId="0" fontId="0" fillId="10" borderId="90" xfId="0" applyFill="1" applyBorder="1" applyAlignment="1">
      <alignment horizontal="center" vertical="center"/>
    </xf>
    <xf numFmtId="0" fontId="0" fillId="10" borderId="19" xfId="0" applyFill="1" applyBorder="1" applyAlignment="1">
      <alignment horizontal="center" vertical="center"/>
    </xf>
    <xf numFmtId="0" fontId="0" fillId="10" borderId="23" xfId="0" applyFill="1" applyBorder="1" applyAlignment="1">
      <alignment horizontal="center" vertical="center"/>
    </xf>
    <xf numFmtId="0" fontId="0" fillId="10" borderId="80" xfId="0" applyFill="1" applyBorder="1" applyAlignment="1">
      <alignment horizontal="center" vertical="center"/>
    </xf>
    <xf numFmtId="0" fontId="0" fillId="3" borderId="59" xfId="0" applyFill="1" applyBorder="1" applyAlignment="1">
      <alignment horizontal="center" vertical="center"/>
    </xf>
    <xf numFmtId="0" fontId="0" fillId="3" borderId="0" xfId="0" applyFill="1" applyBorder="1" applyAlignment="1">
      <alignment horizontal="center" vertical="center"/>
    </xf>
    <xf numFmtId="0" fontId="0" fillId="3" borderId="57" xfId="0" applyFill="1" applyBorder="1" applyAlignment="1">
      <alignment horizontal="center" vertical="center"/>
    </xf>
    <xf numFmtId="0" fontId="0" fillId="35" borderId="28" xfId="0" applyFill="1" applyBorder="1" applyAlignment="1">
      <alignment horizontal="center" vertical="center" wrapText="1"/>
    </xf>
    <xf numFmtId="0" fontId="0" fillId="35" borderId="23" xfId="0" applyFill="1" applyBorder="1" applyAlignment="1">
      <alignment horizontal="center" vertical="center" wrapText="1"/>
    </xf>
    <xf numFmtId="0" fontId="0" fillId="35" borderId="80" xfId="0" applyFill="1" applyBorder="1" applyAlignment="1">
      <alignment horizontal="center" vertical="center" wrapText="1"/>
    </xf>
    <xf numFmtId="0" fontId="0" fillId="3" borderId="89"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87" xfId="0" applyFill="1" applyBorder="1" applyAlignment="1">
      <alignment horizontal="center" vertical="center"/>
    </xf>
    <xf numFmtId="0" fontId="8" fillId="37" borderId="0" xfId="0" applyFont="1" applyFill="1" applyBorder="1" applyAlignment="1">
      <alignment/>
    </xf>
    <xf numFmtId="0" fontId="8" fillId="37" borderId="0" xfId="0" applyFont="1" applyFill="1" applyAlignment="1">
      <alignment/>
    </xf>
    <xf numFmtId="0" fontId="0" fillId="10" borderId="91" xfId="0" applyFont="1" applyFill="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57" xfId="0" applyFont="1" applyBorder="1" applyAlignment="1">
      <alignment horizontal="center" vertical="center"/>
    </xf>
    <xf numFmtId="0" fontId="0" fillId="35" borderId="77" xfId="0" applyFill="1" applyBorder="1" applyAlignment="1">
      <alignment horizontal="center" vertical="center"/>
    </xf>
    <xf numFmtId="0" fontId="0" fillId="35" borderId="26" xfId="0" applyFill="1" applyBorder="1" applyAlignment="1">
      <alignment horizontal="center" vertical="center"/>
    </xf>
    <xf numFmtId="0" fontId="0" fillId="35" borderId="27" xfId="0" applyFill="1" applyBorder="1" applyAlignment="1">
      <alignment horizontal="center" vertical="center"/>
    </xf>
    <xf numFmtId="0" fontId="0" fillId="3" borderId="25" xfId="0"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57" xfId="0" applyFont="1" applyFill="1" applyBorder="1" applyAlignment="1">
      <alignment horizontal="center" vertical="center"/>
    </xf>
    <xf numFmtId="0" fontId="0" fillId="18" borderId="89" xfId="0" applyFill="1" applyBorder="1" applyAlignment="1">
      <alignment horizontal="center" vertical="center"/>
    </xf>
    <xf numFmtId="0" fontId="0" fillId="10" borderId="89" xfId="0" applyFill="1" applyBorder="1" applyAlignment="1">
      <alignment horizontal="center" vertical="center"/>
    </xf>
    <xf numFmtId="0" fontId="0" fillId="38" borderId="14" xfId="0" applyFill="1" applyBorder="1" applyAlignment="1">
      <alignment horizontal="center" vertical="center"/>
    </xf>
    <xf numFmtId="0" fontId="0" fillId="3" borderId="61" xfId="0" applyFill="1" applyBorder="1" applyAlignment="1">
      <alignment horizontal="center" vertical="center"/>
    </xf>
    <xf numFmtId="0" fontId="0" fillId="3" borderId="36" xfId="0" applyFill="1" applyBorder="1" applyAlignment="1">
      <alignment horizontal="center" vertical="center"/>
    </xf>
    <xf numFmtId="0" fontId="0" fillId="3" borderId="25" xfId="0" applyFill="1" applyBorder="1" applyAlignment="1">
      <alignment vertical="center" textRotation="255"/>
    </xf>
    <xf numFmtId="0" fontId="0" fillId="3" borderId="87" xfId="0" applyFill="1" applyBorder="1" applyAlignment="1">
      <alignment vertical="center" textRotation="255"/>
    </xf>
    <xf numFmtId="0" fontId="0" fillId="18" borderId="25" xfId="0" applyFill="1" applyBorder="1" applyAlignment="1">
      <alignment horizontal="center" vertical="center" textRotation="255"/>
    </xf>
    <xf numFmtId="0" fontId="0" fillId="18" borderId="27" xfId="0" applyFill="1" applyBorder="1" applyAlignment="1">
      <alignment vertical="center" textRotation="255"/>
    </xf>
    <xf numFmtId="0" fontId="0" fillId="3" borderId="40" xfId="0" applyFill="1" applyBorder="1" applyAlignment="1">
      <alignment horizontal="center" vertical="center"/>
    </xf>
    <xf numFmtId="0" fontId="0" fillId="3" borderId="60" xfId="0" applyFill="1" applyBorder="1" applyAlignment="1">
      <alignment horizontal="center" vertical="center"/>
    </xf>
    <xf numFmtId="0" fontId="0" fillId="3" borderId="92" xfId="0" applyFill="1" applyBorder="1" applyAlignment="1">
      <alignment horizontal="center" vertical="center"/>
    </xf>
    <xf numFmtId="0" fontId="0" fillId="3" borderId="28" xfId="0" applyFont="1" applyFill="1" applyBorder="1" applyAlignment="1">
      <alignment horizontal="center" vertical="center"/>
    </xf>
    <xf numFmtId="0" fontId="4" fillId="10" borderId="25" xfId="0" applyFont="1" applyFill="1" applyBorder="1" applyAlignment="1">
      <alignment horizontal="center" vertical="center"/>
    </xf>
    <xf numFmtId="0" fontId="0" fillId="0" borderId="26" xfId="0" applyBorder="1" applyAlignment="1">
      <alignment horizontal="center"/>
    </xf>
    <xf numFmtId="0" fontId="0" fillId="0" borderId="61" xfId="0" applyBorder="1" applyAlignment="1">
      <alignment horizontal="center"/>
    </xf>
    <xf numFmtId="0" fontId="0" fillId="0" borderId="36" xfId="0" applyBorder="1" applyAlignment="1">
      <alignment horizontal="center"/>
    </xf>
    <xf numFmtId="0" fontId="0" fillId="18" borderId="26" xfId="0" applyFill="1" applyBorder="1" applyAlignment="1">
      <alignment horizontal="center" vertical="center"/>
    </xf>
    <xf numFmtId="0" fontId="0" fillId="18" borderId="26" xfId="0" applyFill="1" applyBorder="1" applyAlignment="1">
      <alignment/>
    </xf>
    <xf numFmtId="0" fontId="0" fillId="18" borderId="27" xfId="0" applyFill="1" applyBorder="1" applyAlignment="1">
      <alignment/>
    </xf>
    <xf numFmtId="0" fontId="0" fillId="35" borderId="77" xfId="0" applyFill="1" applyBorder="1" applyAlignment="1">
      <alignment vertical="center" textRotation="255"/>
    </xf>
    <xf numFmtId="0" fontId="0" fillId="35" borderId="27" xfId="0" applyFill="1" applyBorder="1" applyAlignment="1">
      <alignment vertical="center" textRotation="255"/>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7"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123825</xdr:colOff>
      <xdr:row>25</xdr:row>
      <xdr:rowOff>161925</xdr:rowOff>
    </xdr:from>
    <xdr:to>
      <xdr:col>61</xdr:col>
      <xdr:colOff>66675</xdr:colOff>
      <xdr:row>30</xdr:row>
      <xdr:rowOff>28575</xdr:rowOff>
    </xdr:to>
    <xdr:sp>
      <xdr:nvSpPr>
        <xdr:cNvPr id="1" name="AutoShape 1"/>
        <xdr:cNvSpPr>
          <a:spLocks/>
        </xdr:cNvSpPr>
      </xdr:nvSpPr>
      <xdr:spPr>
        <a:xfrm>
          <a:off x="8905875" y="5876925"/>
          <a:ext cx="1562100" cy="10096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95250</xdr:colOff>
      <xdr:row>27</xdr:row>
      <xdr:rowOff>9525</xdr:rowOff>
    </xdr:from>
    <xdr:to>
      <xdr:col>47</xdr:col>
      <xdr:colOff>9525</xdr:colOff>
      <xdr:row>30</xdr:row>
      <xdr:rowOff>38100</xdr:rowOff>
    </xdr:to>
    <xdr:sp>
      <xdr:nvSpPr>
        <xdr:cNvPr id="2" name="AutoShape 2"/>
        <xdr:cNvSpPr>
          <a:spLocks/>
        </xdr:cNvSpPr>
      </xdr:nvSpPr>
      <xdr:spPr>
        <a:xfrm>
          <a:off x="6772275" y="6181725"/>
          <a:ext cx="1371600" cy="714375"/>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41</xdr:col>
      <xdr:colOff>123825</xdr:colOff>
      <xdr:row>24</xdr:row>
      <xdr:rowOff>57150</xdr:rowOff>
    </xdr:from>
    <xdr:to>
      <xdr:col>49</xdr:col>
      <xdr:colOff>133350</xdr:colOff>
      <xdr:row>28</xdr:row>
      <xdr:rowOff>57150</xdr:rowOff>
    </xdr:to>
    <xdr:sp>
      <xdr:nvSpPr>
        <xdr:cNvPr id="3" name="Oval 3"/>
        <xdr:cNvSpPr>
          <a:spLocks/>
        </xdr:cNvSpPr>
      </xdr:nvSpPr>
      <xdr:spPr>
        <a:xfrm rot="663208">
          <a:off x="7286625" y="5543550"/>
          <a:ext cx="1304925" cy="9144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26</xdr:row>
      <xdr:rowOff>104775</xdr:rowOff>
    </xdr:from>
    <xdr:to>
      <xdr:col>5</xdr:col>
      <xdr:colOff>161925</xdr:colOff>
      <xdr:row>29</xdr:row>
      <xdr:rowOff>95250</xdr:rowOff>
    </xdr:to>
    <xdr:sp>
      <xdr:nvSpPr>
        <xdr:cNvPr id="1" name="Rectangle 1"/>
        <xdr:cNvSpPr>
          <a:spLocks/>
        </xdr:cNvSpPr>
      </xdr:nvSpPr>
      <xdr:spPr>
        <a:xfrm>
          <a:off x="2628900" y="4772025"/>
          <a:ext cx="13716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北第３駐車場：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高齢の方に優先で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495300</xdr:colOff>
      <xdr:row>27</xdr:row>
      <xdr:rowOff>85725</xdr:rowOff>
    </xdr:from>
    <xdr:to>
      <xdr:col>3</xdr:col>
      <xdr:colOff>76200</xdr:colOff>
      <xdr:row>32</xdr:row>
      <xdr:rowOff>47625</xdr:rowOff>
    </xdr:to>
    <xdr:sp>
      <xdr:nvSpPr>
        <xdr:cNvPr id="2" name="Rectangle 2"/>
        <xdr:cNvSpPr>
          <a:spLocks/>
        </xdr:cNvSpPr>
      </xdr:nvSpPr>
      <xdr:spPr>
        <a:xfrm>
          <a:off x="1590675" y="4924425"/>
          <a:ext cx="952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北第２駐車場</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クラブ役員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クラブバス</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200025</xdr:colOff>
      <xdr:row>30</xdr:row>
      <xdr:rowOff>76200</xdr:rowOff>
    </xdr:from>
    <xdr:to>
      <xdr:col>5</xdr:col>
      <xdr:colOff>304800</xdr:colOff>
      <xdr:row>32</xdr:row>
      <xdr:rowOff>152400</xdr:rowOff>
    </xdr:to>
    <xdr:sp>
      <xdr:nvSpPr>
        <xdr:cNvPr id="3" name="Rectangle 3"/>
        <xdr:cNvSpPr>
          <a:spLocks/>
        </xdr:cNvSpPr>
      </xdr:nvSpPr>
      <xdr:spPr>
        <a:xfrm>
          <a:off x="2667000" y="5495925"/>
          <a:ext cx="1476375" cy="4191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武道館駐車場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28575</xdr:rowOff>
    </xdr:to>
    <xdr:sp>
      <xdr:nvSpPr>
        <xdr:cNvPr id="4" name="Rectangle 4"/>
        <xdr:cNvSpPr>
          <a:spLocks/>
        </xdr:cNvSpPr>
      </xdr:nvSpPr>
      <xdr:spPr>
        <a:xfrm>
          <a:off x="4286250" y="3676650"/>
          <a:ext cx="847725" cy="17716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180975</xdr:colOff>
      <xdr:row>12</xdr:row>
      <xdr:rowOff>47625</xdr:rowOff>
    </xdr:from>
    <xdr:to>
      <xdr:col>10</xdr:col>
      <xdr:colOff>504825</xdr:colOff>
      <xdr:row>23</xdr:row>
      <xdr:rowOff>123825</xdr:rowOff>
    </xdr:to>
    <xdr:sp>
      <xdr:nvSpPr>
        <xdr:cNvPr id="5" name="Rectangle 5"/>
        <xdr:cNvSpPr>
          <a:spLocks/>
        </xdr:cNvSpPr>
      </xdr:nvSpPr>
      <xdr:spPr>
        <a:xfrm>
          <a:off x="6076950" y="2314575"/>
          <a:ext cx="1695450" cy="19621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xdr:nvSpPr>
        <xdr:cNvPr id="6" name="Rectangle 6"/>
        <xdr:cNvSpPr>
          <a:spLocks/>
        </xdr:cNvSpPr>
      </xdr:nvSpPr>
      <xdr:spPr>
        <a:xfrm>
          <a:off x="8248650" y="3124200"/>
          <a:ext cx="1676400" cy="2667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西第１駐車場</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：競輪場来場者</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優先</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466725</xdr:colOff>
      <xdr:row>33</xdr:row>
      <xdr:rowOff>38100</xdr:rowOff>
    </xdr:from>
    <xdr:to>
      <xdr:col>13</xdr:col>
      <xdr:colOff>361950</xdr:colOff>
      <xdr:row>43</xdr:row>
      <xdr:rowOff>104775</xdr:rowOff>
    </xdr:to>
    <xdr:sp>
      <xdr:nvSpPr>
        <xdr:cNvPr id="7" name="Rectangle 7"/>
        <xdr:cNvSpPr>
          <a:spLocks/>
        </xdr:cNvSpPr>
      </xdr:nvSpPr>
      <xdr:spPr>
        <a:xfrm>
          <a:off x="7048500" y="5972175"/>
          <a:ext cx="2638425" cy="17811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18</xdr:row>
      <xdr:rowOff>123825</xdr:rowOff>
    </xdr:from>
    <xdr:to>
      <xdr:col>4</xdr:col>
      <xdr:colOff>533400</xdr:colOff>
      <xdr:row>24</xdr:row>
      <xdr:rowOff>66675</xdr:rowOff>
    </xdr:to>
    <xdr:sp>
      <xdr:nvSpPr>
        <xdr:cNvPr id="8" name="Rectangle 8"/>
        <xdr:cNvSpPr>
          <a:spLocks/>
        </xdr:cNvSpPr>
      </xdr:nvSpPr>
      <xdr:spPr>
        <a:xfrm>
          <a:off x="2466975" y="3419475"/>
          <a:ext cx="1219200" cy="9715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xdr:nvSpPr>
        <xdr:cNvPr id="9" name="Line 9"/>
        <xdr:cNvSpPr>
          <a:spLocks/>
        </xdr:cNvSpPr>
      </xdr:nvSpPr>
      <xdr:spPr>
        <a:xfrm>
          <a:off x="5619750" y="6153150"/>
          <a:ext cx="3810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34</xdr:row>
      <xdr:rowOff>28575</xdr:rowOff>
    </xdr:from>
    <xdr:to>
      <xdr:col>8</xdr:col>
      <xdr:colOff>76200</xdr:colOff>
      <xdr:row>43</xdr:row>
      <xdr:rowOff>114300</xdr:rowOff>
    </xdr:to>
    <xdr:sp>
      <xdr:nvSpPr>
        <xdr:cNvPr id="10" name="Line 10"/>
        <xdr:cNvSpPr>
          <a:spLocks/>
        </xdr:cNvSpPr>
      </xdr:nvSpPr>
      <xdr:spPr>
        <a:xfrm>
          <a:off x="5962650" y="613410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47625</xdr:rowOff>
    </xdr:from>
    <xdr:to>
      <xdr:col>7</xdr:col>
      <xdr:colOff>409575</xdr:colOff>
      <xdr:row>34</xdr:row>
      <xdr:rowOff>76200</xdr:rowOff>
    </xdr:to>
    <xdr:sp>
      <xdr:nvSpPr>
        <xdr:cNvPr id="11" name="Line 11"/>
        <xdr:cNvSpPr>
          <a:spLocks/>
        </xdr:cNvSpPr>
      </xdr:nvSpPr>
      <xdr:spPr>
        <a:xfrm flipH="1">
          <a:off x="0" y="6153150"/>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7</xdr:col>
      <xdr:colOff>457200</xdr:colOff>
      <xdr:row>33</xdr:row>
      <xdr:rowOff>76200</xdr:rowOff>
    </xdr:to>
    <xdr:sp>
      <xdr:nvSpPr>
        <xdr:cNvPr id="12" name="Line 12"/>
        <xdr:cNvSpPr>
          <a:spLocks/>
        </xdr:cNvSpPr>
      </xdr:nvSpPr>
      <xdr:spPr>
        <a:xfrm flipH="1" flipV="1">
          <a:off x="9525" y="5981700"/>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27</xdr:row>
      <xdr:rowOff>161925</xdr:rowOff>
    </xdr:from>
    <xdr:to>
      <xdr:col>10</xdr:col>
      <xdr:colOff>609600</xdr:colOff>
      <xdr:row>33</xdr:row>
      <xdr:rowOff>76200</xdr:rowOff>
    </xdr:to>
    <xdr:sp>
      <xdr:nvSpPr>
        <xdr:cNvPr id="13" name="Line 13"/>
        <xdr:cNvSpPr>
          <a:spLocks/>
        </xdr:cNvSpPr>
      </xdr:nvSpPr>
      <xdr:spPr>
        <a:xfrm flipV="1">
          <a:off x="5657850" y="5000625"/>
          <a:ext cx="22193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123825</xdr:rowOff>
    </xdr:from>
    <xdr:to>
      <xdr:col>11</xdr:col>
      <xdr:colOff>85725</xdr:colOff>
      <xdr:row>34</xdr:row>
      <xdr:rowOff>28575</xdr:rowOff>
    </xdr:to>
    <xdr:sp>
      <xdr:nvSpPr>
        <xdr:cNvPr id="14" name="Line 14"/>
        <xdr:cNvSpPr>
          <a:spLocks/>
        </xdr:cNvSpPr>
      </xdr:nvSpPr>
      <xdr:spPr>
        <a:xfrm flipV="1">
          <a:off x="5943600" y="5200650"/>
          <a:ext cx="20955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11</xdr:row>
      <xdr:rowOff>28575</xdr:rowOff>
    </xdr:from>
    <xdr:to>
      <xdr:col>11</xdr:col>
      <xdr:colOff>47625</xdr:colOff>
      <xdr:row>27</xdr:row>
      <xdr:rowOff>161925</xdr:rowOff>
    </xdr:to>
    <xdr:sp>
      <xdr:nvSpPr>
        <xdr:cNvPr id="15" name="Line 15"/>
        <xdr:cNvSpPr>
          <a:spLocks/>
        </xdr:cNvSpPr>
      </xdr:nvSpPr>
      <xdr:spPr>
        <a:xfrm flipV="1">
          <a:off x="7877175" y="2124075"/>
          <a:ext cx="123825"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10</xdr:row>
      <xdr:rowOff>142875</xdr:rowOff>
    </xdr:from>
    <xdr:to>
      <xdr:col>11</xdr:col>
      <xdr:colOff>228600</xdr:colOff>
      <xdr:row>28</xdr:row>
      <xdr:rowOff>142875</xdr:rowOff>
    </xdr:to>
    <xdr:sp>
      <xdr:nvSpPr>
        <xdr:cNvPr id="16" name="Line 16"/>
        <xdr:cNvSpPr>
          <a:spLocks/>
        </xdr:cNvSpPr>
      </xdr:nvSpPr>
      <xdr:spPr>
        <a:xfrm flipV="1">
          <a:off x="8058150" y="2066925"/>
          <a:ext cx="123825" cy="3152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18</xdr:row>
      <xdr:rowOff>66675</xdr:rowOff>
    </xdr:from>
    <xdr:to>
      <xdr:col>2</xdr:col>
      <xdr:colOff>114300</xdr:colOff>
      <xdr:row>27</xdr:row>
      <xdr:rowOff>19050</xdr:rowOff>
    </xdr:to>
    <xdr:sp>
      <xdr:nvSpPr>
        <xdr:cNvPr id="17" name="Oval 17"/>
        <xdr:cNvSpPr>
          <a:spLocks/>
        </xdr:cNvSpPr>
      </xdr:nvSpPr>
      <xdr:spPr>
        <a:xfrm>
          <a:off x="266700" y="3362325"/>
          <a:ext cx="1628775" cy="149542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85725</xdr:colOff>
      <xdr:row>27</xdr:row>
      <xdr:rowOff>161925</xdr:rowOff>
    </xdr:from>
    <xdr:to>
      <xdr:col>1</xdr:col>
      <xdr:colOff>371475</xdr:colOff>
      <xdr:row>33</xdr:row>
      <xdr:rowOff>9525</xdr:rowOff>
    </xdr:to>
    <xdr:sp>
      <xdr:nvSpPr>
        <xdr:cNvPr id="18" name="Rectangle 18"/>
        <xdr:cNvSpPr>
          <a:spLocks/>
        </xdr:cNvSpPr>
      </xdr:nvSpPr>
      <xdr:spPr>
        <a:xfrm>
          <a:off x="85725" y="5000625"/>
          <a:ext cx="1381125" cy="9429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マドンナ球場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駐車できません。</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485775</xdr:colOff>
      <xdr:row>35</xdr:row>
      <xdr:rowOff>123825</xdr:rowOff>
    </xdr:from>
    <xdr:to>
      <xdr:col>8</xdr:col>
      <xdr:colOff>0</xdr:colOff>
      <xdr:row>43</xdr:row>
      <xdr:rowOff>114300</xdr:rowOff>
    </xdr:to>
    <xdr:sp>
      <xdr:nvSpPr>
        <xdr:cNvPr id="19" name="Rectangle 19"/>
        <xdr:cNvSpPr>
          <a:spLocks/>
        </xdr:cNvSpPr>
      </xdr:nvSpPr>
      <xdr:spPr>
        <a:xfrm>
          <a:off x="5695950" y="6400800"/>
          <a:ext cx="200025" cy="1362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xdr:nvSpPr>
        <xdr:cNvPr id="20" name="Rectangle 20"/>
        <xdr:cNvSpPr>
          <a:spLocks/>
        </xdr:cNvSpPr>
      </xdr:nvSpPr>
      <xdr:spPr>
        <a:xfrm>
          <a:off x="3505200" y="4371975"/>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666750</xdr:colOff>
      <xdr:row>24</xdr:row>
      <xdr:rowOff>47625</xdr:rowOff>
    </xdr:to>
    <xdr:sp>
      <xdr:nvSpPr>
        <xdr:cNvPr id="21" name="Rectangle 21"/>
        <xdr:cNvSpPr>
          <a:spLocks/>
        </xdr:cNvSpPr>
      </xdr:nvSpPr>
      <xdr:spPr>
        <a:xfrm>
          <a:off x="3676650" y="3505200"/>
          <a:ext cx="1428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8</xdr:row>
      <xdr:rowOff>104775</xdr:rowOff>
    </xdr:from>
    <xdr:to>
      <xdr:col>11</xdr:col>
      <xdr:colOff>47625</xdr:colOff>
      <xdr:row>11</xdr:row>
      <xdr:rowOff>28575</xdr:rowOff>
    </xdr:to>
    <xdr:sp>
      <xdr:nvSpPr>
        <xdr:cNvPr id="22" name="Line 22"/>
        <xdr:cNvSpPr>
          <a:spLocks/>
        </xdr:cNvSpPr>
      </xdr:nvSpPr>
      <xdr:spPr>
        <a:xfrm flipH="1" flipV="1">
          <a:off x="7724775" y="1685925"/>
          <a:ext cx="276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7</xdr:row>
      <xdr:rowOff>104775</xdr:rowOff>
    </xdr:from>
    <xdr:to>
      <xdr:col>11</xdr:col>
      <xdr:colOff>257175</xdr:colOff>
      <xdr:row>10</xdr:row>
      <xdr:rowOff>142875</xdr:rowOff>
    </xdr:to>
    <xdr:sp>
      <xdr:nvSpPr>
        <xdr:cNvPr id="23" name="Line 23"/>
        <xdr:cNvSpPr>
          <a:spLocks/>
        </xdr:cNvSpPr>
      </xdr:nvSpPr>
      <xdr:spPr>
        <a:xfrm flipH="1" flipV="1">
          <a:off x="7791450" y="1514475"/>
          <a:ext cx="419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8</xdr:row>
      <xdr:rowOff>47625</xdr:rowOff>
    </xdr:from>
    <xdr:to>
      <xdr:col>10</xdr:col>
      <xdr:colOff>457200</xdr:colOff>
      <xdr:row>8</xdr:row>
      <xdr:rowOff>57150</xdr:rowOff>
    </xdr:to>
    <xdr:sp>
      <xdr:nvSpPr>
        <xdr:cNvPr id="24" name="Line 24"/>
        <xdr:cNvSpPr>
          <a:spLocks/>
        </xdr:cNvSpPr>
      </xdr:nvSpPr>
      <xdr:spPr>
        <a:xfrm flipH="1" flipV="1">
          <a:off x="381000" y="1628775"/>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7</xdr:row>
      <xdr:rowOff>76200</xdr:rowOff>
    </xdr:from>
    <xdr:to>
      <xdr:col>10</xdr:col>
      <xdr:colOff>533400</xdr:colOff>
      <xdr:row>7</xdr:row>
      <xdr:rowOff>85725</xdr:rowOff>
    </xdr:to>
    <xdr:sp>
      <xdr:nvSpPr>
        <xdr:cNvPr id="25" name="Line 25"/>
        <xdr:cNvSpPr>
          <a:spLocks/>
        </xdr:cNvSpPr>
      </xdr:nvSpPr>
      <xdr:spPr>
        <a:xfrm flipH="1" flipV="1">
          <a:off x="371475" y="1485900"/>
          <a:ext cx="7429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66675</xdr:rowOff>
    </xdr:from>
    <xdr:to>
      <xdr:col>6</xdr:col>
      <xdr:colOff>638175</xdr:colOff>
      <xdr:row>7</xdr:row>
      <xdr:rowOff>9525</xdr:rowOff>
    </xdr:to>
    <xdr:sp>
      <xdr:nvSpPr>
        <xdr:cNvPr id="26" name="Rectangle 26"/>
        <xdr:cNvSpPr>
          <a:spLocks/>
        </xdr:cNvSpPr>
      </xdr:nvSpPr>
      <xdr:spPr>
        <a:xfrm>
          <a:off x="1123950" y="990600"/>
          <a:ext cx="40386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南側駐車場：駐車できます。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133350</xdr:rowOff>
    </xdr:to>
    <xdr:sp>
      <xdr:nvSpPr>
        <xdr:cNvPr id="27" name="Oval 27"/>
        <xdr:cNvSpPr>
          <a:spLocks/>
        </xdr:cNvSpPr>
      </xdr:nvSpPr>
      <xdr:spPr>
        <a:xfrm>
          <a:off x="304800" y="1695450"/>
          <a:ext cx="1971675" cy="156210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10</xdr:row>
      <xdr:rowOff>0</xdr:rowOff>
    </xdr:from>
    <xdr:to>
      <xdr:col>4</xdr:col>
      <xdr:colOff>600075</xdr:colOff>
      <xdr:row>12</xdr:row>
      <xdr:rowOff>152400</xdr:rowOff>
    </xdr:to>
    <xdr:sp>
      <xdr:nvSpPr>
        <xdr:cNvPr id="28" name="Rectangle 28"/>
        <xdr:cNvSpPr>
          <a:spLocks/>
        </xdr:cNvSpPr>
      </xdr:nvSpPr>
      <xdr:spPr>
        <a:xfrm>
          <a:off x="2619375" y="1924050"/>
          <a:ext cx="1133475"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200025</xdr:colOff>
      <xdr:row>22</xdr:row>
      <xdr:rowOff>0</xdr:rowOff>
    </xdr:from>
    <xdr:to>
      <xdr:col>2</xdr:col>
      <xdr:colOff>676275</xdr:colOff>
      <xdr:row>24</xdr:row>
      <xdr:rowOff>47625</xdr:rowOff>
    </xdr:to>
    <xdr:sp>
      <xdr:nvSpPr>
        <xdr:cNvPr id="29" name="Rectangle 29"/>
        <xdr:cNvSpPr>
          <a:spLocks/>
        </xdr:cNvSpPr>
      </xdr:nvSpPr>
      <xdr:spPr>
        <a:xfrm>
          <a:off x="1981200" y="3981450"/>
          <a:ext cx="476250"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クラブバス</a:t>
          </a:r>
        </a:p>
      </xdr:txBody>
    </xdr:sp>
    <xdr:clientData/>
  </xdr:twoCellAnchor>
  <xdr:twoCellAnchor>
    <xdr:from>
      <xdr:col>0</xdr:col>
      <xdr:colOff>762000</xdr:colOff>
      <xdr:row>2</xdr:row>
      <xdr:rowOff>9525</xdr:rowOff>
    </xdr:from>
    <xdr:to>
      <xdr:col>6</xdr:col>
      <xdr:colOff>476250</xdr:colOff>
      <xdr:row>4</xdr:row>
      <xdr:rowOff>0</xdr:rowOff>
    </xdr:to>
    <xdr:sp>
      <xdr:nvSpPr>
        <xdr:cNvPr id="30" name="Rectangle 30"/>
        <xdr:cNvSpPr>
          <a:spLocks/>
        </xdr:cNvSpPr>
      </xdr:nvSpPr>
      <xdr:spPr>
        <a:xfrm>
          <a:off x="762000" y="352425"/>
          <a:ext cx="4238625" cy="571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工事中：臨時駐車場ー１　</a:t>
          </a:r>
          <a:r>
            <a:rPr lang="en-US" cap="none" sz="1600" b="0" i="0" u="none" baseline="0">
              <a:solidFill>
                <a:srgbClr val="339966"/>
              </a:solidFill>
              <a:latin typeface="ＭＳ Ｐゴシック"/>
              <a:ea typeface="ＭＳ Ｐゴシック"/>
              <a:cs typeface="ＭＳ Ｐゴシック"/>
            </a:rPr>
            <a:t>
</a:t>
          </a:r>
          <a:r>
            <a:rPr lang="en-US" cap="none" sz="1600" b="0" i="0" u="none" baseline="0">
              <a:solidFill>
                <a:srgbClr val="339966"/>
              </a:solidFill>
              <a:latin typeface="ＭＳ Ｐゴシック"/>
              <a:ea typeface="ＭＳ Ｐゴシック"/>
              <a:cs typeface="ＭＳ Ｐゴシック"/>
            </a:rPr>
            <a:t>　　　駐車台数　４８７台</a:t>
          </a:r>
          <a:r>
            <a:rPr lang="en-US" cap="none" sz="1600" b="0" i="0" u="none" baseline="0">
              <a:solidFill>
                <a:srgbClr val="FF0000"/>
              </a:solidFill>
              <a:latin typeface="ＭＳ Ｐゴシック"/>
              <a:ea typeface="ＭＳ Ｐゴシック"/>
              <a:cs typeface="ＭＳ Ｐゴシック"/>
            </a:rPr>
            <a:t>（のうち約半数駐車可）</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7</xdr:col>
      <xdr:colOff>276225</xdr:colOff>
      <xdr:row>2</xdr:row>
      <xdr:rowOff>142875</xdr:rowOff>
    </xdr:from>
    <xdr:to>
      <xdr:col>12</xdr:col>
      <xdr:colOff>561975</xdr:colOff>
      <xdr:row>4</xdr:row>
      <xdr:rowOff>28575</xdr:rowOff>
    </xdr:to>
    <xdr:sp>
      <xdr:nvSpPr>
        <xdr:cNvPr id="31" name="Rectangle 31"/>
        <xdr:cNvSpPr>
          <a:spLocks/>
        </xdr:cNvSpPr>
      </xdr:nvSpPr>
      <xdr:spPr>
        <a:xfrm>
          <a:off x="5486400" y="485775"/>
          <a:ext cx="3714750" cy="466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工事中：臨時駐車場ー２　</a:t>
          </a:r>
          <a:r>
            <a:rPr lang="en-US" cap="none" sz="1600" b="0" i="0" u="none" baseline="0">
              <a:solidFill>
                <a:srgbClr val="FF0000"/>
              </a:solidFill>
              <a:latin typeface="ＭＳ Ｐゴシック"/>
              <a:ea typeface="ＭＳ Ｐゴシック"/>
              <a:cs typeface="ＭＳ Ｐゴシック"/>
            </a:rPr>
            <a:t>使用不可</a:t>
          </a:r>
          <a:r>
            <a:rPr lang="en-US" cap="none" sz="1600" b="0" i="0" u="none" baseline="0">
              <a:solidFill>
                <a:srgbClr val="339966"/>
              </a:solidFill>
              <a:latin typeface="ＭＳ Ｐゴシック"/>
              <a:ea typeface="ＭＳ Ｐゴシック"/>
              <a:cs typeface="ＭＳ Ｐゴシック"/>
            </a:rPr>
            <a:t>
</a:t>
          </a:r>
          <a:r>
            <a:rPr lang="en-US" cap="none" sz="1600" b="0" i="0" u="none" baseline="0">
              <a:solidFill>
                <a:srgbClr val="339966"/>
              </a:solidFill>
              <a:latin typeface="ＭＳ Ｐゴシック"/>
              <a:ea typeface="ＭＳ Ｐゴシック"/>
              <a:cs typeface="ＭＳ Ｐゴシック"/>
            </a:rPr>
            <a:t>　　　　　　　　駐車台数　４８６台</a:t>
          </a:r>
          <a:r>
            <a:rPr lang="en-US" cap="none" sz="1600" b="0" i="0" u="none" baseline="0">
              <a:solidFill>
                <a:srgbClr val="339966"/>
              </a:solidFill>
              <a:latin typeface="ＭＳ Ｐゴシック"/>
              <a:ea typeface="ＭＳ Ｐゴシック"/>
              <a:cs typeface="ＭＳ Ｐゴシック"/>
            </a:rPr>
            <a:t>
</a:t>
          </a:r>
        </a:p>
      </xdr:txBody>
    </xdr:sp>
    <xdr:clientData/>
  </xdr:twoCellAnchor>
  <xdr:twoCellAnchor>
    <xdr:from>
      <xdr:col>3</xdr:col>
      <xdr:colOff>161925</xdr:colOff>
      <xdr:row>26</xdr:row>
      <xdr:rowOff>104775</xdr:rowOff>
    </xdr:from>
    <xdr:to>
      <xdr:col>5</xdr:col>
      <xdr:colOff>161925</xdr:colOff>
      <xdr:row>29</xdr:row>
      <xdr:rowOff>95250</xdr:rowOff>
    </xdr:to>
    <xdr:sp>
      <xdr:nvSpPr>
        <xdr:cNvPr id="32" name="Rectangle 1"/>
        <xdr:cNvSpPr>
          <a:spLocks/>
        </xdr:cNvSpPr>
      </xdr:nvSpPr>
      <xdr:spPr>
        <a:xfrm>
          <a:off x="2628900" y="4772025"/>
          <a:ext cx="13716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北第３駐車場：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高齢の方に優先で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駐車してください。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495300</xdr:colOff>
      <xdr:row>27</xdr:row>
      <xdr:rowOff>85725</xdr:rowOff>
    </xdr:from>
    <xdr:to>
      <xdr:col>3</xdr:col>
      <xdr:colOff>76200</xdr:colOff>
      <xdr:row>32</xdr:row>
      <xdr:rowOff>47625</xdr:rowOff>
    </xdr:to>
    <xdr:sp>
      <xdr:nvSpPr>
        <xdr:cNvPr id="33" name="Rectangle 2"/>
        <xdr:cNvSpPr>
          <a:spLocks/>
        </xdr:cNvSpPr>
      </xdr:nvSpPr>
      <xdr:spPr>
        <a:xfrm>
          <a:off x="1590675" y="4924425"/>
          <a:ext cx="952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北第２駐車場</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クラブ役員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クラブバス</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200025</xdr:colOff>
      <xdr:row>30</xdr:row>
      <xdr:rowOff>76200</xdr:rowOff>
    </xdr:from>
    <xdr:to>
      <xdr:col>5</xdr:col>
      <xdr:colOff>304800</xdr:colOff>
      <xdr:row>32</xdr:row>
      <xdr:rowOff>152400</xdr:rowOff>
    </xdr:to>
    <xdr:sp>
      <xdr:nvSpPr>
        <xdr:cNvPr id="34" name="Rectangle 3"/>
        <xdr:cNvSpPr>
          <a:spLocks/>
        </xdr:cNvSpPr>
      </xdr:nvSpPr>
      <xdr:spPr>
        <a:xfrm>
          <a:off x="2667000" y="5495925"/>
          <a:ext cx="1476375" cy="4191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武道館駐車場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5</xdr:col>
      <xdr:colOff>447675</xdr:colOff>
      <xdr:row>20</xdr:row>
      <xdr:rowOff>38100</xdr:rowOff>
    </xdr:from>
    <xdr:to>
      <xdr:col>6</xdr:col>
      <xdr:colOff>609600</xdr:colOff>
      <xdr:row>30</xdr:row>
      <xdr:rowOff>28575</xdr:rowOff>
    </xdr:to>
    <xdr:sp>
      <xdr:nvSpPr>
        <xdr:cNvPr id="35" name="Rectangle 4"/>
        <xdr:cNvSpPr>
          <a:spLocks/>
        </xdr:cNvSpPr>
      </xdr:nvSpPr>
      <xdr:spPr>
        <a:xfrm>
          <a:off x="4286250" y="3676650"/>
          <a:ext cx="847725" cy="17716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180975</xdr:colOff>
      <xdr:row>12</xdr:row>
      <xdr:rowOff>47625</xdr:rowOff>
    </xdr:from>
    <xdr:to>
      <xdr:col>10</xdr:col>
      <xdr:colOff>504825</xdr:colOff>
      <xdr:row>23</xdr:row>
      <xdr:rowOff>123825</xdr:rowOff>
    </xdr:to>
    <xdr:sp>
      <xdr:nvSpPr>
        <xdr:cNvPr id="36" name="Rectangle 5"/>
        <xdr:cNvSpPr>
          <a:spLocks/>
        </xdr:cNvSpPr>
      </xdr:nvSpPr>
      <xdr:spPr>
        <a:xfrm>
          <a:off x="6076950" y="2314575"/>
          <a:ext cx="1695450" cy="19621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17</xdr:row>
      <xdr:rowOff>0</xdr:rowOff>
    </xdr:from>
    <xdr:to>
      <xdr:col>13</xdr:col>
      <xdr:colOff>600075</xdr:colOff>
      <xdr:row>32</xdr:row>
      <xdr:rowOff>28575</xdr:rowOff>
    </xdr:to>
    <xdr:sp>
      <xdr:nvSpPr>
        <xdr:cNvPr id="37" name="Rectangle 6"/>
        <xdr:cNvSpPr>
          <a:spLocks/>
        </xdr:cNvSpPr>
      </xdr:nvSpPr>
      <xdr:spPr>
        <a:xfrm>
          <a:off x="8248650" y="3124200"/>
          <a:ext cx="1676400" cy="2667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西第１駐車場</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利用できます</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466725</xdr:colOff>
      <xdr:row>33</xdr:row>
      <xdr:rowOff>38100</xdr:rowOff>
    </xdr:from>
    <xdr:to>
      <xdr:col>13</xdr:col>
      <xdr:colOff>361950</xdr:colOff>
      <xdr:row>43</xdr:row>
      <xdr:rowOff>104775</xdr:rowOff>
    </xdr:to>
    <xdr:sp>
      <xdr:nvSpPr>
        <xdr:cNvPr id="38" name="Rectangle 7"/>
        <xdr:cNvSpPr>
          <a:spLocks/>
        </xdr:cNvSpPr>
      </xdr:nvSpPr>
      <xdr:spPr>
        <a:xfrm>
          <a:off x="7048500" y="5972175"/>
          <a:ext cx="2638425" cy="17811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0</xdr:colOff>
      <xdr:row>18</xdr:row>
      <xdr:rowOff>123825</xdr:rowOff>
    </xdr:from>
    <xdr:to>
      <xdr:col>4</xdr:col>
      <xdr:colOff>533400</xdr:colOff>
      <xdr:row>24</xdr:row>
      <xdr:rowOff>66675</xdr:rowOff>
    </xdr:to>
    <xdr:sp>
      <xdr:nvSpPr>
        <xdr:cNvPr id="39" name="Rectangle 8"/>
        <xdr:cNvSpPr>
          <a:spLocks/>
        </xdr:cNvSpPr>
      </xdr:nvSpPr>
      <xdr:spPr>
        <a:xfrm>
          <a:off x="2466975" y="3419475"/>
          <a:ext cx="1219200" cy="9715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409575</xdr:colOff>
      <xdr:row>34</xdr:row>
      <xdr:rowOff>47625</xdr:rowOff>
    </xdr:from>
    <xdr:to>
      <xdr:col>7</xdr:col>
      <xdr:colOff>447675</xdr:colOff>
      <xdr:row>43</xdr:row>
      <xdr:rowOff>152400</xdr:rowOff>
    </xdr:to>
    <xdr:sp>
      <xdr:nvSpPr>
        <xdr:cNvPr id="40" name="Line 9"/>
        <xdr:cNvSpPr>
          <a:spLocks/>
        </xdr:cNvSpPr>
      </xdr:nvSpPr>
      <xdr:spPr>
        <a:xfrm>
          <a:off x="5619750" y="6153150"/>
          <a:ext cx="38100" cy="1647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34</xdr:row>
      <xdr:rowOff>28575</xdr:rowOff>
    </xdr:from>
    <xdr:to>
      <xdr:col>8</xdr:col>
      <xdr:colOff>76200</xdr:colOff>
      <xdr:row>43</xdr:row>
      <xdr:rowOff>114300</xdr:rowOff>
    </xdr:to>
    <xdr:sp>
      <xdr:nvSpPr>
        <xdr:cNvPr id="41" name="Line 10"/>
        <xdr:cNvSpPr>
          <a:spLocks/>
        </xdr:cNvSpPr>
      </xdr:nvSpPr>
      <xdr:spPr>
        <a:xfrm>
          <a:off x="5962650" y="613410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47625</xdr:rowOff>
    </xdr:from>
    <xdr:to>
      <xdr:col>7</xdr:col>
      <xdr:colOff>409575</xdr:colOff>
      <xdr:row>34</xdr:row>
      <xdr:rowOff>76200</xdr:rowOff>
    </xdr:to>
    <xdr:sp>
      <xdr:nvSpPr>
        <xdr:cNvPr id="42" name="Line 11"/>
        <xdr:cNvSpPr>
          <a:spLocks/>
        </xdr:cNvSpPr>
      </xdr:nvSpPr>
      <xdr:spPr>
        <a:xfrm flipH="1">
          <a:off x="0" y="6153150"/>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33</xdr:row>
      <xdr:rowOff>47625</xdr:rowOff>
    </xdr:from>
    <xdr:to>
      <xdr:col>7</xdr:col>
      <xdr:colOff>457200</xdr:colOff>
      <xdr:row>33</xdr:row>
      <xdr:rowOff>76200</xdr:rowOff>
    </xdr:to>
    <xdr:sp>
      <xdr:nvSpPr>
        <xdr:cNvPr id="43" name="Line 12"/>
        <xdr:cNvSpPr>
          <a:spLocks/>
        </xdr:cNvSpPr>
      </xdr:nvSpPr>
      <xdr:spPr>
        <a:xfrm flipH="1" flipV="1">
          <a:off x="9525" y="5981700"/>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27</xdr:row>
      <xdr:rowOff>161925</xdr:rowOff>
    </xdr:from>
    <xdr:to>
      <xdr:col>10</xdr:col>
      <xdr:colOff>609600</xdr:colOff>
      <xdr:row>33</xdr:row>
      <xdr:rowOff>76200</xdr:rowOff>
    </xdr:to>
    <xdr:sp>
      <xdr:nvSpPr>
        <xdr:cNvPr id="44" name="Line 13"/>
        <xdr:cNvSpPr>
          <a:spLocks/>
        </xdr:cNvSpPr>
      </xdr:nvSpPr>
      <xdr:spPr>
        <a:xfrm flipV="1">
          <a:off x="5657850" y="5000625"/>
          <a:ext cx="22193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28</xdr:row>
      <xdr:rowOff>123825</xdr:rowOff>
    </xdr:from>
    <xdr:to>
      <xdr:col>11</xdr:col>
      <xdr:colOff>85725</xdr:colOff>
      <xdr:row>34</xdr:row>
      <xdr:rowOff>28575</xdr:rowOff>
    </xdr:to>
    <xdr:sp>
      <xdr:nvSpPr>
        <xdr:cNvPr id="45" name="Line 14"/>
        <xdr:cNvSpPr>
          <a:spLocks/>
        </xdr:cNvSpPr>
      </xdr:nvSpPr>
      <xdr:spPr>
        <a:xfrm flipV="1">
          <a:off x="5943600" y="5200650"/>
          <a:ext cx="20955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11</xdr:row>
      <xdr:rowOff>28575</xdr:rowOff>
    </xdr:from>
    <xdr:to>
      <xdr:col>11</xdr:col>
      <xdr:colOff>47625</xdr:colOff>
      <xdr:row>27</xdr:row>
      <xdr:rowOff>161925</xdr:rowOff>
    </xdr:to>
    <xdr:sp>
      <xdr:nvSpPr>
        <xdr:cNvPr id="46" name="Line 15"/>
        <xdr:cNvSpPr>
          <a:spLocks/>
        </xdr:cNvSpPr>
      </xdr:nvSpPr>
      <xdr:spPr>
        <a:xfrm flipV="1">
          <a:off x="7877175" y="2124075"/>
          <a:ext cx="123825"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10</xdr:row>
      <xdr:rowOff>142875</xdr:rowOff>
    </xdr:from>
    <xdr:to>
      <xdr:col>11</xdr:col>
      <xdr:colOff>228600</xdr:colOff>
      <xdr:row>28</xdr:row>
      <xdr:rowOff>142875</xdr:rowOff>
    </xdr:to>
    <xdr:sp>
      <xdr:nvSpPr>
        <xdr:cNvPr id="47" name="Line 16"/>
        <xdr:cNvSpPr>
          <a:spLocks/>
        </xdr:cNvSpPr>
      </xdr:nvSpPr>
      <xdr:spPr>
        <a:xfrm flipV="1">
          <a:off x="8058150" y="2066925"/>
          <a:ext cx="123825" cy="3152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18</xdr:row>
      <xdr:rowOff>66675</xdr:rowOff>
    </xdr:from>
    <xdr:to>
      <xdr:col>2</xdr:col>
      <xdr:colOff>114300</xdr:colOff>
      <xdr:row>27</xdr:row>
      <xdr:rowOff>19050</xdr:rowOff>
    </xdr:to>
    <xdr:sp>
      <xdr:nvSpPr>
        <xdr:cNvPr id="48" name="Oval 17"/>
        <xdr:cNvSpPr>
          <a:spLocks/>
        </xdr:cNvSpPr>
      </xdr:nvSpPr>
      <xdr:spPr>
        <a:xfrm>
          <a:off x="266700" y="3362325"/>
          <a:ext cx="1628775" cy="149542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85725</xdr:colOff>
      <xdr:row>27</xdr:row>
      <xdr:rowOff>161925</xdr:rowOff>
    </xdr:from>
    <xdr:to>
      <xdr:col>1</xdr:col>
      <xdr:colOff>371475</xdr:colOff>
      <xdr:row>33</xdr:row>
      <xdr:rowOff>9525</xdr:rowOff>
    </xdr:to>
    <xdr:sp>
      <xdr:nvSpPr>
        <xdr:cNvPr id="49" name="Rectangle 18"/>
        <xdr:cNvSpPr>
          <a:spLocks/>
        </xdr:cNvSpPr>
      </xdr:nvSpPr>
      <xdr:spPr>
        <a:xfrm>
          <a:off x="85725" y="5000625"/>
          <a:ext cx="1381125" cy="9429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マドンナ球場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駐車場</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駐車できません。</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485775</xdr:colOff>
      <xdr:row>35</xdr:row>
      <xdr:rowOff>123825</xdr:rowOff>
    </xdr:from>
    <xdr:to>
      <xdr:col>8</xdr:col>
      <xdr:colOff>0</xdr:colOff>
      <xdr:row>43</xdr:row>
      <xdr:rowOff>114300</xdr:rowOff>
    </xdr:to>
    <xdr:sp>
      <xdr:nvSpPr>
        <xdr:cNvPr id="50" name="Rectangle 19"/>
        <xdr:cNvSpPr>
          <a:spLocks/>
        </xdr:cNvSpPr>
      </xdr:nvSpPr>
      <xdr:spPr>
        <a:xfrm>
          <a:off x="5695950" y="6400800"/>
          <a:ext cx="200025" cy="1362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352425</xdr:colOff>
      <xdr:row>24</xdr:row>
      <xdr:rowOff>47625</xdr:rowOff>
    </xdr:from>
    <xdr:to>
      <xdr:col>4</xdr:col>
      <xdr:colOff>657225</xdr:colOff>
      <xdr:row>24</xdr:row>
      <xdr:rowOff>123825</xdr:rowOff>
    </xdr:to>
    <xdr:sp>
      <xdr:nvSpPr>
        <xdr:cNvPr id="51" name="Rectangle 20"/>
        <xdr:cNvSpPr>
          <a:spLocks/>
        </xdr:cNvSpPr>
      </xdr:nvSpPr>
      <xdr:spPr>
        <a:xfrm>
          <a:off x="3505200" y="4371975"/>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666750</xdr:colOff>
      <xdr:row>24</xdr:row>
      <xdr:rowOff>47625</xdr:rowOff>
    </xdr:to>
    <xdr:sp>
      <xdr:nvSpPr>
        <xdr:cNvPr id="52" name="Rectangle 21"/>
        <xdr:cNvSpPr>
          <a:spLocks/>
        </xdr:cNvSpPr>
      </xdr:nvSpPr>
      <xdr:spPr>
        <a:xfrm>
          <a:off x="3676650" y="3505200"/>
          <a:ext cx="1428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8</xdr:row>
      <xdr:rowOff>104775</xdr:rowOff>
    </xdr:from>
    <xdr:to>
      <xdr:col>11</xdr:col>
      <xdr:colOff>47625</xdr:colOff>
      <xdr:row>11</xdr:row>
      <xdr:rowOff>28575</xdr:rowOff>
    </xdr:to>
    <xdr:sp>
      <xdr:nvSpPr>
        <xdr:cNvPr id="53" name="Line 22"/>
        <xdr:cNvSpPr>
          <a:spLocks/>
        </xdr:cNvSpPr>
      </xdr:nvSpPr>
      <xdr:spPr>
        <a:xfrm flipH="1" flipV="1">
          <a:off x="7724775" y="1685925"/>
          <a:ext cx="276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7</xdr:row>
      <xdr:rowOff>104775</xdr:rowOff>
    </xdr:from>
    <xdr:to>
      <xdr:col>11</xdr:col>
      <xdr:colOff>257175</xdr:colOff>
      <xdr:row>10</xdr:row>
      <xdr:rowOff>142875</xdr:rowOff>
    </xdr:to>
    <xdr:sp>
      <xdr:nvSpPr>
        <xdr:cNvPr id="54" name="Line 23"/>
        <xdr:cNvSpPr>
          <a:spLocks/>
        </xdr:cNvSpPr>
      </xdr:nvSpPr>
      <xdr:spPr>
        <a:xfrm flipH="1" flipV="1">
          <a:off x="7791450" y="1514475"/>
          <a:ext cx="419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8</xdr:row>
      <xdr:rowOff>47625</xdr:rowOff>
    </xdr:from>
    <xdr:to>
      <xdr:col>10</xdr:col>
      <xdr:colOff>457200</xdr:colOff>
      <xdr:row>8</xdr:row>
      <xdr:rowOff>57150</xdr:rowOff>
    </xdr:to>
    <xdr:sp>
      <xdr:nvSpPr>
        <xdr:cNvPr id="55" name="Line 24"/>
        <xdr:cNvSpPr>
          <a:spLocks/>
        </xdr:cNvSpPr>
      </xdr:nvSpPr>
      <xdr:spPr>
        <a:xfrm flipH="1" flipV="1">
          <a:off x="381000" y="1628775"/>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7</xdr:row>
      <xdr:rowOff>76200</xdr:rowOff>
    </xdr:from>
    <xdr:to>
      <xdr:col>10</xdr:col>
      <xdr:colOff>533400</xdr:colOff>
      <xdr:row>7</xdr:row>
      <xdr:rowOff>85725</xdr:rowOff>
    </xdr:to>
    <xdr:sp>
      <xdr:nvSpPr>
        <xdr:cNvPr id="56" name="Line 25"/>
        <xdr:cNvSpPr>
          <a:spLocks/>
        </xdr:cNvSpPr>
      </xdr:nvSpPr>
      <xdr:spPr>
        <a:xfrm flipH="1" flipV="1">
          <a:off x="371475" y="1485900"/>
          <a:ext cx="74295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xdr:row>
      <xdr:rowOff>66675</xdr:rowOff>
    </xdr:from>
    <xdr:to>
      <xdr:col>6</xdr:col>
      <xdr:colOff>638175</xdr:colOff>
      <xdr:row>7</xdr:row>
      <xdr:rowOff>9525</xdr:rowOff>
    </xdr:to>
    <xdr:sp>
      <xdr:nvSpPr>
        <xdr:cNvPr id="57" name="Rectangle 26"/>
        <xdr:cNvSpPr>
          <a:spLocks/>
        </xdr:cNvSpPr>
      </xdr:nvSpPr>
      <xdr:spPr>
        <a:xfrm>
          <a:off x="1123950" y="990600"/>
          <a:ext cx="40386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南側駐車場：駐車できます。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こちらのほうが近いです</a:t>
          </a:r>
        </a:p>
      </xdr:txBody>
    </xdr:sp>
    <xdr:clientData fLocksWithSheet="0"/>
  </xdr:twoCellAnchor>
  <xdr:twoCellAnchor>
    <xdr:from>
      <xdr:col>0</xdr:col>
      <xdr:colOff>304800</xdr:colOff>
      <xdr:row>8</xdr:row>
      <xdr:rowOff>114300</xdr:rowOff>
    </xdr:from>
    <xdr:to>
      <xdr:col>2</xdr:col>
      <xdr:colOff>495300</xdr:colOff>
      <xdr:row>17</xdr:row>
      <xdr:rowOff>133350</xdr:rowOff>
    </xdr:to>
    <xdr:sp>
      <xdr:nvSpPr>
        <xdr:cNvPr id="58" name="Oval 27"/>
        <xdr:cNvSpPr>
          <a:spLocks/>
        </xdr:cNvSpPr>
      </xdr:nvSpPr>
      <xdr:spPr>
        <a:xfrm>
          <a:off x="304800" y="1695450"/>
          <a:ext cx="1971675" cy="1562100"/>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球場</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10</xdr:row>
      <xdr:rowOff>0</xdr:rowOff>
    </xdr:from>
    <xdr:to>
      <xdr:col>4</xdr:col>
      <xdr:colOff>600075</xdr:colOff>
      <xdr:row>12</xdr:row>
      <xdr:rowOff>152400</xdr:rowOff>
    </xdr:to>
    <xdr:sp>
      <xdr:nvSpPr>
        <xdr:cNvPr id="59" name="Rectangle 28"/>
        <xdr:cNvSpPr>
          <a:spLocks/>
        </xdr:cNvSpPr>
      </xdr:nvSpPr>
      <xdr:spPr>
        <a:xfrm>
          <a:off x="2619375" y="1924050"/>
          <a:ext cx="1133475"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200025</xdr:colOff>
      <xdr:row>22</xdr:row>
      <xdr:rowOff>0</xdr:rowOff>
    </xdr:from>
    <xdr:to>
      <xdr:col>2</xdr:col>
      <xdr:colOff>676275</xdr:colOff>
      <xdr:row>24</xdr:row>
      <xdr:rowOff>47625</xdr:rowOff>
    </xdr:to>
    <xdr:sp>
      <xdr:nvSpPr>
        <xdr:cNvPr id="60" name="Rectangle 29"/>
        <xdr:cNvSpPr>
          <a:spLocks/>
        </xdr:cNvSpPr>
      </xdr:nvSpPr>
      <xdr:spPr>
        <a:xfrm>
          <a:off x="1981200" y="3981450"/>
          <a:ext cx="476250"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クラブバス</a:t>
          </a:r>
        </a:p>
      </xdr:txBody>
    </xdr:sp>
    <xdr:clientData/>
  </xdr:twoCellAnchor>
  <xdr:twoCellAnchor>
    <xdr:from>
      <xdr:col>0</xdr:col>
      <xdr:colOff>762000</xdr:colOff>
      <xdr:row>2</xdr:row>
      <xdr:rowOff>9525</xdr:rowOff>
    </xdr:from>
    <xdr:to>
      <xdr:col>6</xdr:col>
      <xdr:colOff>476250</xdr:colOff>
      <xdr:row>4</xdr:row>
      <xdr:rowOff>0</xdr:rowOff>
    </xdr:to>
    <xdr:sp>
      <xdr:nvSpPr>
        <xdr:cNvPr id="61" name="Rectangle 30"/>
        <xdr:cNvSpPr>
          <a:spLocks/>
        </xdr:cNvSpPr>
      </xdr:nvSpPr>
      <xdr:spPr>
        <a:xfrm>
          <a:off x="762000" y="352425"/>
          <a:ext cx="4238625" cy="571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臨時駐車場ー１</a:t>
          </a:r>
          <a:r>
            <a:rPr lang="en-US" cap="none" sz="1600" b="0" i="0" u="none" baseline="0">
              <a:solidFill>
                <a:srgbClr val="339966"/>
              </a:solidFill>
              <a:latin typeface="ＭＳ Ｐゴシック"/>
              <a:ea typeface="ＭＳ Ｐゴシック"/>
              <a:cs typeface="ＭＳ Ｐゴシック"/>
            </a:rPr>
            <a:t>
</a:t>
          </a:r>
          <a:r>
            <a:rPr lang="en-US" cap="none" sz="1600" b="0" i="0" u="none" baseline="0">
              <a:solidFill>
                <a:srgbClr val="339966"/>
              </a:solidFill>
              <a:latin typeface="ＭＳ Ｐゴシック"/>
              <a:ea typeface="ＭＳ Ｐゴシック"/>
              <a:cs typeface="ＭＳ Ｐゴシック"/>
            </a:rPr>
            <a:t>　　　　　　　　現在はありません</a:t>
          </a:r>
          <a:r>
            <a:rPr lang="en-US" cap="none" sz="1600" b="0" i="0" u="none" baseline="0">
              <a:solidFill>
                <a:srgbClr val="339966"/>
              </a:solidFill>
              <a:latin typeface="ＭＳ Ｐゴシック"/>
              <a:ea typeface="ＭＳ Ｐゴシック"/>
              <a:cs typeface="ＭＳ Ｐゴシック"/>
            </a:rPr>
            <a:t>
</a:t>
          </a:r>
          <a:r>
            <a:rPr lang="en-US" cap="none" sz="1400" b="0" i="0" u="none" baseline="0">
              <a:solidFill>
                <a:srgbClr val="339966"/>
              </a:solidFill>
              <a:latin typeface="ＭＳ Ｐゴシック"/>
              <a:ea typeface="ＭＳ Ｐゴシック"/>
              <a:cs typeface="ＭＳ Ｐゴシック"/>
            </a:rPr>
            <a:t>
</a:t>
          </a:r>
        </a:p>
      </xdr:txBody>
    </xdr:sp>
    <xdr:clientData/>
  </xdr:twoCellAnchor>
  <xdr:twoCellAnchor>
    <xdr:from>
      <xdr:col>7</xdr:col>
      <xdr:colOff>276225</xdr:colOff>
      <xdr:row>2</xdr:row>
      <xdr:rowOff>142875</xdr:rowOff>
    </xdr:from>
    <xdr:to>
      <xdr:col>12</xdr:col>
      <xdr:colOff>561975</xdr:colOff>
      <xdr:row>4</xdr:row>
      <xdr:rowOff>28575</xdr:rowOff>
    </xdr:to>
    <xdr:sp>
      <xdr:nvSpPr>
        <xdr:cNvPr id="62" name="Rectangle 31"/>
        <xdr:cNvSpPr>
          <a:spLocks/>
        </xdr:cNvSpPr>
      </xdr:nvSpPr>
      <xdr:spPr>
        <a:xfrm>
          <a:off x="5486400" y="485775"/>
          <a:ext cx="3714750" cy="466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339966"/>
              </a:solidFill>
              <a:latin typeface="ＭＳ Ｐゴシック"/>
              <a:ea typeface="ＭＳ Ｐゴシック"/>
              <a:cs typeface="ＭＳ Ｐゴシック"/>
            </a:rPr>
            <a:t>臨時駐車場ー２</a:t>
          </a:r>
          <a:r>
            <a:rPr lang="en-US" cap="none" sz="1600" b="0" i="0" u="none" baseline="0">
              <a:solidFill>
                <a:srgbClr val="339966"/>
              </a:solidFill>
              <a:latin typeface="ＭＳ Ｐゴシック"/>
              <a:ea typeface="ＭＳ Ｐゴシック"/>
              <a:cs typeface="ＭＳ Ｐゴシック"/>
            </a:rPr>
            <a:t>
</a:t>
          </a:r>
          <a:r>
            <a:rPr lang="en-US" cap="none" sz="1600" b="0" i="0" u="none" baseline="0">
              <a:solidFill>
                <a:srgbClr val="339966"/>
              </a:solidFill>
              <a:latin typeface="ＭＳ Ｐゴシック"/>
              <a:ea typeface="ＭＳ Ｐゴシック"/>
              <a:cs typeface="ＭＳ Ｐゴシック"/>
            </a:rPr>
            <a:t>　　　　　　　　現在はありません</a:t>
          </a:r>
          <a:r>
            <a:rPr lang="en-US" cap="none" sz="1600" b="0" i="0" u="none" baseline="0">
              <a:solidFill>
                <a:srgbClr val="339966"/>
              </a:solidFill>
              <a:latin typeface="ＭＳ Ｐゴシック"/>
              <a:ea typeface="ＭＳ Ｐゴシック"/>
              <a:cs typeface="ＭＳ Ｐゴシック"/>
            </a:rPr>
            <a:t>
</a:t>
          </a:r>
          <a:r>
            <a:rPr lang="en-US" cap="none" sz="1600" b="0" i="0" u="none" baseline="0">
              <a:solidFill>
                <a:srgbClr val="339966"/>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47"/>
  <sheetViews>
    <sheetView zoomScalePageLayoutView="0" workbookViewId="0" topLeftCell="A13">
      <selection activeCell="K15" sqref="K15"/>
    </sheetView>
  </sheetViews>
  <sheetFormatPr defaultColWidth="9.00390625" defaultRowHeight="14.25" customHeight="1"/>
  <cols>
    <col min="1" max="1" width="10.25390625" style="1" customWidth="1"/>
    <col min="2" max="3" width="9.00390625" style="1" customWidth="1"/>
    <col min="4" max="4" width="1.625" style="1" customWidth="1"/>
    <col min="5" max="5" width="3.50390625" style="1" bestFit="1" customWidth="1"/>
    <col min="6" max="9" width="9.00390625" style="1" customWidth="1"/>
    <col min="10" max="10" width="10.75390625" style="1" customWidth="1"/>
    <col min="11" max="11" width="9.625" style="1" customWidth="1"/>
    <col min="12" max="12" width="11.875" style="1" customWidth="1"/>
    <col min="13" max="13" width="1.12109375" style="1" customWidth="1"/>
    <col min="14" max="16384" width="9.00390625" style="1" customWidth="1"/>
  </cols>
  <sheetData>
    <row r="1" ht="14.25" customHeight="1">
      <c r="A1" t="s">
        <v>209</v>
      </c>
    </row>
    <row r="2" ht="14.25" customHeight="1">
      <c r="A2" s="1" t="s">
        <v>0</v>
      </c>
    </row>
    <row r="3" spans="1:6" ht="14.25" customHeight="1">
      <c r="A3" s="1" t="s">
        <v>1</v>
      </c>
      <c r="B3" s="343">
        <v>41777</v>
      </c>
      <c r="C3" s="343"/>
      <c r="D3" s="2" t="s">
        <v>2</v>
      </c>
      <c r="E3" s="3">
        <f>WEEKDAY(B3,1)</f>
        <v>1</v>
      </c>
      <c r="F3" s="1" t="s">
        <v>3</v>
      </c>
    </row>
    <row r="4" spans="1:2" ht="14.25" customHeight="1">
      <c r="A4" s="1" t="s">
        <v>4</v>
      </c>
      <c r="B4" s="1" t="s">
        <v>5</v>
      </c>
    </row>
    <row r="5" spans="1:2" ht="14.25" customHeight="1">
      <c r="A5" s="1" t="s">
        <v>6</v>
      </c>
      <c r="B5" t="s">
        <v>122</v>
      </c>
    </row>
    <row r="6" spans="1:2" ht="14.25" customHeight="1">
      <c r="A6" s="1" t="s">
        <v>7</v>
      </c>
      <c r="B6" t="s">
        <v>269</v>
      </c>
    </row>
    <row r="7" spans="1:2" ht="14.25" customHeight="1">
      <c r="A7" s="1" t="s">
        <v>8</v>
      </c>
      <c r="B7" t="s">
        <v>105</v>
      </c>
    </row>
    <row r="8" spans="1:2" ht="14.25" customHeight="1">
      <c r="A8" s="1" t="s">
        <v>8</v>
      </c>
      <c r="B8" t="s">
        <v>270</v>
      </c>
    </row>
    <row r="9" spans="1:2" ht="14.25" customHeight="1">
      <c r="A9" s="1" t="s">
        <v>8</v>
      </c>
      <c r="B9" s="1" t="s">
        <v>9</v>
      </c>
    </row>
    <row r="10" spans="1:2" ht="14.25" customHeight="1">
      <c r="A10" s="1" t="s">
        <v>8</v>
      </c>
      <c r="B10" t="s">
        <v>272</v>
      </c>
    </row>
    <row r="11" spans="1:2" ht="14.25" customHeight="1">
      <c r="A11" t="s">
        <v>83</v>
      </c>
      <c r="B11" t="s">
        <v>271</v>
      </c>
    </row>
    <row r="12" spans="1:2" ht="14.25" customHeight="1">
      <c r="A12" s="1" t="s">
        <v>10</v>
      </c>
      <c r="B12" s="342" t="s">
        <v>273</v>
      </c>
    </row>
    <row r="13" spans="1:2" ht="14.25" customHeight="1">
      <c r="A13" s="1" t="s">
        <v>11</v>
      </c>
      <c r="B13" s="59" t="s">
        <v>274</v>
      </c>
    </row>
    <row r="14" spans="1:2" ht="14.25" customHeight="1">
      <c r="A14" s="1" t="s">
        <v>12</v>
      </c>
      <c r="B14"/>
    </row>
    <row r="15" ht="14.25" customHeight="1">
      <c r="B15" t="s">
        <v>267</v>
      </c>
    </row>
    <row r="16" ht="14.25" customHeight="1">
      <c r="B16" t="s">
        <v>204</v>
      </c>
    </row>
    <row r="17" spans="2:11" ht="14.25" customHeight="1">
      <c r="B17" t="s">
        <v>210</v>
      </c>
      <c r="D17" s="259"/>
      <c r="E17" s="259"/>
      <c r="F17" s="259"/>
      <c r="G17" s="259"/>
      <c r="H17" s="259"/>
      <c r="I17" s="259"/>
      <c r="J17" s="259"/>
      <c r="K17" s="259"/>
    </row>
    <row r="18" s="114" customFormat="1" ht="14.25">
      <c r="B18" s="115" t="s">
        <v>129</v>
      </c>
    </row>
    <row r="19" s="114" customFormat="1" ht="14.25">
      <c r="B19" s="115" t="s">
        <v>130</v>
      </c>
    </row>
    <row r="20" s="114" customFormat="1" ht="14.25">
      <c r="B20" s="115" t="s">
        <v>131</v>
      </c>
    </row>
    <row r="21" spans="2:15" s="20" customFormat="1" ht="14.25">
      <c r="B21" s="115" t="s">
        <v>133</v>
      </c>
      <c r="C21" s="114"/>
      <c r="D21" s="114"/>
      <c r="E21" s="114"/>
      <c r="F21" s="114"/>
      <c r="G21" s="114"/>
      <c r="H21" s="114"/>
      <c r="I21" s="114"/>
      <c r="J21" s="114"/>
      <c r="K21" s="114"/>
      <c r="L21" s="114"/>
      <c r="M21" s="114"/>
      <c r="N21" s="114"/>
      <c r="O21" s="114"/>
    </row>
    <row r="22" spans="2:15" s="20" customFormat="1" ht="14.25">
      <c r="B22" s="115" t="s">
        <v>134</v>
      </c>
      <c r="C22" s="114"/>
      <c r="D22" s="114"/>
      <c r="E22" s="114"/>
      <c r="F22" s="114"/>
      <c r="G22" s="114"/>
      <c r="H22" s="114"/>
      <c r="I22" s="114"/>
      <c r="J22" s="114"/>
      <c r="K22" s="114"/>
      <c r="L22" s="114"/>
      <c r="M22" s="114"/>
      <c r="N22" s="114"/>
      <c r="O22" s="114"/>
    </row>
    <row r="23" spans="2:15" s="114" customFormat="1" ht="17.25">
      <c r="B23" s="115" t="s">
        <v>132</v>
      </c>
      <c r="C23" s="116"/>
      <c r="D23" s="116"/>
      <c r="E23" s="116"/>
      <c r="F23" s="116"/>
      <c r="G23" s="116"/>
      <c r="H23" s="116"/>
      <c r="I23" s="116"/>
      <c r="J23" s="116"/>
      <c r="K23" s="116"/>
      <c r="L23" s="116"/>
      <c r="M23" s="116"/>
      <c r="N23" s="116"/>
      <c r="O23" s="116"/>
    </row>
    <row r="24" ht="14.25" customHeight="1">
      <c r="B24" s="1" t="s">
        <v>13</v>
      </c>
    </row>
    <row r="25" ht="14.25" customHeight="1">
      <c r="B25" s="1" t="s">
        <v>14</v>
      </c>
    </row>
    <row r="26" ht="14.25" customHeight="1">
      <c r="B26" s="1" t="s">
        <v>15</v>
      </c>
    </row>
    <row r="27" ht="14.25" customHeight="1">
      <c r="B27" s="1" t="s">
        <v>16</v>
      </c>
    </row>
    <row r="28" ht="14.25" customHeight="1">
      <c r="B28" s="1" t="s">
        <v>17</v>
      </c>
    </row>
    <row r="29" ht="14.25" customHeight="1">
      <c r="B29" s="1" t="s">
        <v>18</v>
      </c>
    </row>
    <row r="30" spans="2:11" ht="14.25" customHeight="1">
      <c r="B30" s="58" t="s">
        <v>19</v>
      </c>
      <c r="C30" s="58"/>
      <c r="D30" s="58"/>
      <c r="E30" s="58"/>
      <c r="F30" s="58"/>
      <c r="G30" s="58"/>
      <c r="H30" s="58"/>
      <c r="I30" s="58"/>
      <c r="J30" s="58"/>
      <c r="K30" s="58"/>
    </row>
    <row r="31" ht="14.25" customHeight="1">
      <c r="B31" s="1" t="s">
        <v>20</v>
      </c>
    </row>
    <row r="32" ht="14.25" customHeight="1">
      <c r="B32" s="1" t="s">
        <v>21</v>
      </c>
    </row>
    <row r="33" ht="14.25" customHeight="1">
      <c r="B33" s="1" t="s">
        <v>22</v>
      </c>
    </row>
    <row r="34" s="20" customFormat="1" ht="15">
      <c r="B34" s="113" t="s">
        <v>128</v>
      </c>
    </row>
    <row r="35" spans="2:10" ht="14.25" customHeight="1">
      <c r="B35" s="58" t="s">
        <v>31</v>
      </c>
      <c r="C35" s="58"/>
      <c r="D35" s="58"/>
      <c r="E35" s="58"/>
      <c r="F35" s="58"/>
      <c r="G35" s="58"/>
      <c r="H35" s="58"/>
      <c r="I35" s="58"/>
      <c r="J35" s="58"/>
    </row>
    <row r="36" ht="14.25" customHeight="1">
      <c r="B36" t="s">
        <v>104</v>
      </c>
    </row>
    <row r="37" ht="14.25" customHeight="1">
      <c r="A37" s="1" t="s">
        <v>23</v>
      </c>
    </row>
    <row r="38" ht="14.25" customHeight="1">
      <c r="A38" t="s">
        <v>30</v>
      </c>
    </row>
    <row r="39" ht="14.25" customHeight="1">
      <c r="A39" t="s">
        <v>155</v>
      </c>
    </row>
    <row r="41" ht="14.25" customHeight="1">
      <c r="A41" s="1" t="s">
        <v>24</v>
      </c>
    </row>
    <row r="42" spans="1:9" ht="14.25" customHeight="1">
      <c r="A42" s="57" t="s">
        <v>143</v>
      </c>
      <c r="B42" s="58"/>
      <c r="C42" s="58"/>
      <c r="D42" s="58"/>
      <c r="E42" s="58"/>
      <c r="F42" s="58"/>
      <c r="G42" s="58"/>
      <c r="H42" s="58"/>
      <c r="I42" s="58"/>
    </row>
    <row r="43" ht="14.25" customHeight="1">
      <c r="A43" s="1" t="s">
        <v>25</v>
      </c>
    </row>
    <row r="44" ht="14.25" customHeight="1">
      <c r="A44" s="1" t="s">
        <v>26</v>
      </c>
    </row>
    <row r="45" ht="14.25" customHeight="1">
      <c r="A45" t="s">
        <v>205</v>
      </c>
    </row>
    <row r="47" ht="14.25" customHeight="1">
      <c r="A47" s="1" t="s">
        <v>27</v>
      </c>
    </row>
  </sheetData>
  <sheetProtection/>
  <mergeCells count="1">
    <mergeCell ref="B3:C3"/>
  </mergeCells>
  <printOptions/>
  <pageMargins left="0" right="0"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F49"/>
  <sheetViews>
    <sheetView zoomScale="90" zoomScaleNormal="90" zoomScalePageLayoutView="0" workbookViewId="0" topLeftCell="A1">
      <selection activeCell="M12" sqref="M12"/>
    </sheetView>
  </sheetViews>
  <sheetFormatPr defaultColWidth="9.00390625" defaultRowHeight="20.25" customHeight="1"/>
  <cols>
    <col min="1" max="1" width="1.25" style="0" customWidth="1"/>
    <col min="2" max="2" width="6.125" style="0" customWidth="1"/>
    <col min="3" max="3" width="7.875" style="0" customWidth="1"/>
    <col min="4" max="4" width="10.50390625" style="21" customWidth="1"/>
    <col min="5" max="5" width="19.00390625" style="0" customWidth="1"/>
    <col min="6" max="6" width="16.125" style="0" customWidth="1"/>
    <col min="7" max="7" width="6.375" style="0" customWidth="1"/>
    <col min="8" max="8" width="3.375" style="0" customWidth="1"/>
    <col min="9" max="9" width="10.75390625" style="0" hidden="1" customWidth="1"/>
    <col min="10" max="10" width="17.125" style="22" customWidth="1"/>
    <col min="11" max="11" width="1.25" style="0" customWidth="1"/>
  </cols>
  <sheetData>
    <row r="1" spans="1:32" s="15" customFormat="1" ht="20.25" customHeight="1">
      <c r="A1" s="14"/>
      <c r="C1" s="16" t="s">
        <v>212</v>
      </c>
      <c r="R1" s="16"/>
      <c r="AF1" s="17"/>
    </row>
    <row r="2" s="18" customFormat="1" ht="20.25" customHeight="1">
      <c r="D2" s="19"/>
    </row>
    <row r="3" spans="2:10" s="18" customFormat="1" ht="18" customHeight="1">
      <c r="B3" s="95" t="s">
        <v>177</v>
      </c>
      <c r="C3" s="95"/>
      <c r="D3" s="177" t="s">
        <v>178</v>
      </c>
      <c r="E3" s="179"/>
      <c r="F3" s="178"/>
      <c r="G3" s="177" t="s">
        <v>179</v>
      </c>
      <c r="H3" s="178"/>
      <c r="I3" s="96" t="s">
        <v>180</v>
      </c>
      <c r="J3" s="97"/>
    </row>
    <row r="4" spans="2:10" s="18" customFormat="1" ht="18" customHeight="1">
      <c r="B4" s="95">
        <v>1</v>
      </c>
      <c r="C4" s="95" t="s">
        <v>229</v>
      </c>
      <c r="D4" s="101" t="s">
        <v>194</v>
      </c>
      <c r="E4" s="260" t="s">
        <v>215</v>
      </c>
      <c r="F4" s="95" t="s">
        <v>184</v>
      </c>
      <c r="G4" s="263">
        <v>1</v>
      </c>
      <c r="H4" s="99" t="s">
        <v>32</v>
      </c>
      <c r="I4" s="98">
        <v>0.0020833333333333333</v>
      </c>
      <c r="J4" s="97">
        <v>0.40277777777777773</v>
      </c>
    </row>
    <row r="5" spans="2:10" s="18" customFormat="1" ht="18" customHeight="1" hidden="1">
      <c r="B5" s="95">
        <v>2</v>
      </c>
      <c r="C5" s="95" t="s">
        <v>185</v>
      </c>
      <c r="D5" s="101" t="s">
        <v>194</v>
      </c>
      <c r="E5" s="260" t="s">
        <v>215</v>
      </c>
      <c r="F5" s="95" t="s">
        <v>184</v>
      </c>
      <c r="G5" s="263">
        <v>0</v>
      </c>
      <c r="H5" s="99" t="s">
        <v>32</v>
      </c>
      <c r="I5" s="98">
        <v>0.001967592592592593</v>
      </c>
      <c r="J5" s="97">
        <f>J4++G4*I4</f>
        <v>0.40486111111111106</v>
      </c>
    </row>
    <row r="6" spans="2:10" s="18" customFormat="1" ht="18" customHeight="1" hidden="1">
      <c r="B6" s="95">
        <v>3</v>
      </c>
      <c r="C6" s="95" t="s">
        <v>181</v>
      </c>
      <c r="D6" s="101" t="s">
        <v>182</v>
      </c>
      <c r="E6" s="260" t="s">
        <v>215</v>
      </c>
      <c r="F6" s="95" t="s">
        <v>184</v>
      </c>
      <c r="G6" s="263">
        <v>0</v>
      </c>
      <c r="H6" s="99" t="s">
        <v>32</v>
      </c>
      <c r="I6" s="98">
        <v>0.003935185185185186</v>
      </c>
      <c r="J6" s="97">
        <f>J5+G5*I5</f>
        <v>0.40486111111111106</v>
      </c>
    </row>
    <row r="7" spans="2:10" s="18" customFormat="1" ht="18" customHeight="1">
      <c r="B7" s="95">
        <v>2</v>
      </c>
      <c r="C7" s="95" t="s">
        <v>185</v>
      </c>
      <c r="D7" s="101" t="s">
        <v>182</v>
      </c>
      <c r="E7" s="260" t="s">
        <v>215</v>
      </c>
      <c r="F7" s="95" t="s">
        <v>184</v>
      </c>
      <c r="G7" s="100">
        <v>1</v>
      </c>
      <c r="H7" s="99" t="s">
        <v>32</v>
      </c>
      <c r="I7" s="98">
        <v>0.0038194444444444443</v>
      </c>
      <c r="J7" s="97">
        <f>J6+G6*I6</f>
        <v>0.40486111111111106</v>
      </c>
    </row>
    <row r="8" spans="2:10" s="18" customFormat="1" ht="18" customHeight="1">
      <c r="B8" s="95"/>
      <c r="C8" s="95"/>
      <c r="D8" s="101"/>
      <c r="E8" s="99" t="s">
        <v>195</v>
      </c>
      <c r="F8" s="95"/>
      <c r="G8" s="100"/>
      <c r="H8" s="99"/>
      <c r="I8" s="98">
        <v>0.006944444444444444</v>
      </c>
      <c r="J8" s="97"/>
    </row>
    <row r="9" spans="2:10" s="18" customFormat="1" ht="18" customHeight="1">
      <c r="B9" s="95">
        <v>3</v>
      </c>
      <c r="C9" s="95" t="s">
        <v>181</v>
      </c>
      <c r="D9" s="101" t="s">
        <v>182</v>
      </c>
      <c r="E9" s="99" t="s">
        <v>183</v>
      </c>
      <c r="F9" s="95" t="s">
        <v>184</v>
      </c>
      <c r="G9" s="100">
        <v>2</v>
      </c>
      <c r="H9" s="99" t="s">
        <v>32</v>
      </c>
      <c r="I9" s="98">
        <v>0.00474537037037037</v>
      </c>
      <c r="J9" s="97">
        <f>J7+G7*I7+I8</f>
        <v>0.4156249999999999</v>
      </c>
    </row>
    <row r="10" spans="2:10" s="18" customFormat="1" ht="18" customHeight="1">
      <c r="B10" s="95">
        <v>4</v>
      </c>
      <c r="C10" s="95" t="s">
        <v>185</v>
      </c>
      <c r="D10" s="101" t="s">
        <v>182</v>
      </c>
      <c r="E10" s="99" t="s">
        <v>183</v>
      </c>
      <c r="F10" s="95" t="s">
        <v>184</v>
      </c>
      <c r="G10" s="100">
        <v>2</v>
      </c>
      <c r="H10" s="99" t="s">
        <v>32</v>
      </c>
      <c r="I10" s="98">
        <v>0.004398148148148148</v>
      </c>
      <c r="J10" s="97">
        <f aca="true" t="shared" si="0" ref="J10:J42">J9+G9*I9</f>
        <v>0.42511574074074066</v>
      </c>
    </row>
    <row r="11" spans="2:10" s="18" customFormat="1" ht="18" customHeight="1">
      <c r="B11" s="95">
        <v>5</v>
      </c>
      <c r="C11" s="95" t="s">
        <v>181</v>
      </c>
      <c r="D11" s="101" t="s">
        <v>182</v>
      </c>
      <c r="E11" s="99" t="s">
        <v>214</v>
      </c>
      <c r="F11" s="95" t="s">
        <v>184</v>
      </c>
      <c r="G11" s="100">
        <v>2</v>
      </c>
      <c r="H11" s="99" t="s">
        <v>32</v>
      </c>
      <c r="I11" s="98">
        <v>0.004108796296296297</v>
      </c>
      <c r="J11" s="97">
        <f t="shared" si="0"/>
        <v>0.43391203703703696</v>
      </c>
    </row>
    <row r="12" spans="2:10" s="18" customFormat="1" ht="18" customHeight="1">
      <c r="B12" s="95">
        <v>6</v>
      </c>
      <c r="C12" s="95" t="s">
        <v>185</v>
      </c>
      <c r="D12" s="101" t="s">
        <v>182</v>
      </c>
      <c r="E12" s="99" t="s">
        <v>186</v>
      </c>
      <c r="F12" s="95" t="s">
        <v>184</v>
      </c>
      <c r="G12" s="100">
        <v>3</v>
      </c>
      <c r="H12" s="99" t="s">
        <v>32</v>
      </c>
      <c r="I12" s="98">
        <v>0.0038194444444444443</v>
      </c>
      <c r="J12" s="97">
        <f t="shared" si="0"/>
        <v>0.44212962962962954</v>
      </c>
    </row>
    <row r="13" spans="2:10" s="18" customFormat="1" ht="18" customHeight="1">
      <c r="B13" s="95">
        <v>7</v>
      </c>
      <c r="C13" s="95" t="s">
        <v>181</v>
      </c>
      <c r="D13" s="101" t="s">
        <v>187</v>
      </c>
      <c r="E13" s="99" t="s">
        <v>186</v>
      </c>
      <c r="F13" s="95" t="s">
        <v>184</v>
      </c>
      <c r="G13" s="100">
        <v>16</v>
      </c>
      <c r="H13" s="99" t="s">
        <v>32</v>
      </c>
      <c r="I13" s="98">
        <v>0.0008680555555555555</v>
      </c>
      <c r="J13" s="97">
        <f t="shared" si="0"/>
        <v>0.4535879629629629</v>
      </c>
    </row>
    <row r="14" spans="2:10" s="18" customFormat="1" ht="18" customHeight="1">
      <c r="B14" s="95">
        <v>8</v>
      </c>
      <c r="C14" s="95" t="s">
        <v>185</v>
      </c>
      <c r="D14" s="101" t="s">
        <v>187</v>
      </c>
      <c r="E14" s="99" t="s">
        <v>186</v>
      </c>
      <c r="F14" s="95" t="s">
        <v>184</v>
      </c>
      <c r="G14" s="100">
        <v>18</v>
      </c>
      <c r="H14" s="99" t="s">
        <v>32</v>
      </c>
      <c r="I14" s="98">
        <v>0.0006944444444444445</v>
      </c>
      <c r="J14" s="97">
        <f t="shared" si="0"/>
        <v>0.4674768518518518</v>
      </c>
    </row>
    <row r="15" spans="2:10" s="18" customFormat="1" ht="18" customHeight="1">
      <c r="B15" s="95">
        <v>9</v>
      </c>
      <c r="C15" s="95" t="s">
        <v>181</v>
      </c>
      <c r="D15" s="101" t="s">
        <v>188</v>
      </c>
      <c r="E15" s="99" t="s">
        <v>189</v>
      </c>
      <c r="F15" s="95" t="s">
        <v>184</v>
      </c>
      <c r="G15" s="100">
        <v>4</v>
      </c>
      <c r="H15" s="99" t="s">
        <v>32</v>
      </c>
      <c r="I15" s="98">
        <v>0.0013310185185185185</v>
      </c>
      <c r="J15" s="97">
        <f t="shared" si="0"/>
        <v>0.4799768518518518</v>
      </c>
    </row>
    <row r="16" spans="2:10" s="18" customFormat="1" ht="18" customHeight="1">
      <c r="B16" s="95">
        <v>10</v>
      </c>
      <c r="C16" s="95" t="s">
        <v>185</v>
      </c>
      <c r="D16" s="101" t="s">
        <v>188</v>
      </c>
      <c r="E16" s="99" t="s">
        <v>189</v>
      </c>
      <c r="F16" s="95" t="s">
        <v>184</v>
      </c>
      <c r="G16" s="100">
        <v>4</v>
      </c>
      <c r="H16" s="99" t="s">
        <v>32</v>
      </c>
      <c r="I16" s="98">
        <v>0.0012731481481481483</v>
      </c>
      <c r="J16" s="97">
        <f t="shared" si="0"/>
        <v>0.4853009259259259</v>
      </c>
    </row>
    <row r="17" spans="2:10" s="18" customFormat="1" ht="18" customHeight="1">
      <c r="B17" s="95">
        <v>11</v>
      </c>
      <c r="C17" s="95" t="s">
        <v>181</v>
      </c>
      <c r="D17" s="101" t="s">
        <v>187</v>
      </c>
      <c r="E17" s="99" t="s">
        <v>213</v>
      </c>
      <c r="F17" s="95" t="s">
        <v>184</v>
      </c>
      <c r="G17" s="100">
        <v>7</v>
      </c>
      <c r="H17" s="99" t="s">
        <v>32</v>
      </c>
      <c r="I17" s="98">
        <v>0.0008680555555555555</v>
      </c>
      <c r="J17" s="97">
        <f t="shared" si="0"/>
        <v>0.4903935185185185</v>
      </c>
    </row>
    <row r="18" spans="2:10" s="18" customFormat="1" ht="18" customHeight="1">
      <c r="B18" s="95">
        <v>12</v>
      </c>
      <c r="C18" s="95" t="s">
        <v>185</v>
      </c>
      <c r="D18" s="101" t="s">
        <v>187</v>
      </c>
      <c r="E18" s="99" t="s">
        <v>190</v>
      </c>
      <c r="F18" s="95" t="s">
        <v>184</v>
      </c>
      <c r="G18" s="100">
        <v>7</v>
      </c>
      <c r="H18" s="99" t="s">
        <v>32</v>
      </c>
      <c r="I18" s="98">
        <v>0.0008101851851851852</v>
      </c>
      <c r="J18" s="97">
        <f t="shared" si="0"/>
        <v>0.4964699074074074</v>
      </c>
    </row>
    <row r="19" spans="2:10" s="18" customFormat="1" ht="18" customHeight="1">
      <c r="B19" s="95">
        <v>13</v>
      </c>
      <c r="C19" s="95" t="s">
        <v>181</v>
      </c>
      <c r="D19" s="101" t="s">
        <v>188</v>
      </c>
      <c r="E19" s="99" t="s">
        <v>191</v>
      </c>
      <c r="F19" s="95" t="s">
        <v>184</v>
      </c>
      <c r="G19" s="100">
        <v>3</v>
      </c>
      <c r="H19" s="99" t="s">
        <v>32</v>
      </c>
      <c r="I19" s="98">
        <v>0.0013310185185185185</v>
      </c>
      <c r="J19" s="97">
        <f t="shared" si="0"/>
        <v>0.5021412037037036</v>
      </c>
    </row>
    <row r="20" spans="2:10" s="18" customFormat="1" ht="18" customHeight="1">
      <c r="B20" s="95">
        <v>14</v>
      </c>
      <c r="C20" s="95" t="s">
        <v>185</v>
      </c>
      <c r="D20" s="101" t="s">
        <v>188</v>
      </c>
      <c r="E20" s="99" t="s">
        <v>191</v>
      </c>
      <c r="F20" s="95" t="s">
        <v>184</v>
      </c>
      <c r="G20" s="100">
        <v>4</v>
      </c>
      <c r="H20" s="99" t="s">
        <v>32</v>
      </c>
      <c r="I20" s="98">
        <v>0.0012731481481481483</v>
      </c>
      <c r="J20" s="97">
        <f t="shared" si="0"/>
        <v>0.5061342592592591</v>
      </c>
    </row>
    <row r="21" spans="2:10" s="18" customFormat="1" ht="18" customHeight="1">
      <c r="B21" s="95">
        <v>15</v>
      </c>
      <c r="C21" s="95" t="s">
        <v>181</v>
      </c>
      <c r="D21" s="101" t="s">
        <v>188</v>
      </c>
      <c r="E21" s="99" t="s">
        <v>183</v>
      </c>
      <c r="F21" s="95" t="s">
        <v>184</v>
      </c>
      <c r="G21" s="100">
        <v>2</v>
      </c>
      <c r="H21" s="99" t="s">
        <v>32</v>
      </c>
      <c r="I21" s="98">
        <v>0.0016203703703703703</v>
      </c>
      <c r="J21" s="97">
        <f t="shared" si="0"/>
        <v>0.5112268518518517</v>
      </c>
    </row>
    <row r="22" spans="2:10" s="18" customFormat="1" ht="18" customHeight="1">
      <c r="B22" s="95">
        <v>16</v>
      </c>
      <c r="C22" s="95" t="s">
        <v>185</v>
      </c>
      <c r="D22" s="101" t="s">
        <v>188</v>
      </c>
      <c r="E22" s="99" t="s">
        <v>183</v>
      </c>
      <c r="F22" s="95" t="s">
        <v>184</v>
      </c>
      <c r="G22" s="100">
        <v>2</v>
      </c>
      <c r="H22" s="99" t="s">
        <v>32</v>
      </c>
      <c r="I22" s="98">
        <v>0.0016203703703703703</v>
      </c>
      <c r="J22" s="97">
        <f t="shared" si="0"/>
        <v>0.5144675925925924</v>
      </c>
    </row>
    <row r="23" spans="2:10" s="18" customFormat="1" ht="18" customHeight="1">
      <c r="B23" s="95">
        <v>17</v>
      </c>
      <c r="C23" s="95" t="s">
        <v>181</v>
      </c>
      <c r="D23" s="101" t="s">
        <v>188</v>
      </c>
      <c r="E23" s="99" t="s">
        <v>186</v>
      </c>
      <c r="F23" s="95" t="s">
        <v>184</v>
      </c>
      <c r="G23" s="100">
        <v>6</v>
      </c>
      <c r="H23" s="99" t="s">
        <v>32</v>
      </c>
      <c r="I23" s="98">
        <v>0.0012152777777777778</v>
      </c>
      <c r="J23" s="97">
        <f t="shared" si="0"/>
        <v>0.5177083333333332</v>
      </c>
    </row>
    <row r="24" spans="2:10" s="18" customFormat="1" ht="18" customHeight="1">
      <c r="B24" s="95">
        <v>18</v>
      </c>
      <c r="C24" s="95" t="s">
        <v>185</v>
      </c>
      <c r="D24" s="101" t="s">
        <v>188</v>
      </c>
      <c r="E24" s="99" t="s">
        <v>186</v>
      </c>
      <c r="F24" s="95" t="s">
        <v>184</v>
      </c>
      <c r="G24" s="100">
        <v>9</v>
      </c>
      <c r="H24" s="99" t="s">
        <v>32</v>
      </c>
      <c r="I24" s="98">
        <v>0.0011574074074074073</v>
      </c>
      <c r="J24" s="97">
        <f t="shared" si="0"/>
        <v>0.5249999999999999</v>
      </c>
    </row>
    <row r="25" spans="2:10" s="18" customFormat="1" ht="18" customHeight="1">
      <c r="B25" s="95">
        <v>19</v>
      </c>
      <c r="C25" s="95" t="s">
        <v>181</v>
      </c>
      <c r="D25" s="101" t="s">
        <v>187</v>
      </c>
      <c r="E25" s="99" t="s">
        <v>189</v>
      </c>
      <c r="F25" s="95" t="s">
        <v>184</v>
      </c>
      <c r="G25" s="100">
        <v>7</v>
      </c>
      <c r="H25" s="99" t="s">
        <v>32</v>
      </c>
      <c r="I25" s="98">
        <v>0.0008101851851851852</v>
      </c>
      <c r="J25" s="97">
        <f t="shared" si="0"/>
        <v>0.5354166666666665</v>
      </c>
    </row>
    <row r="26" spans="2:10" s="18" customFormat="1" ht="18" customHeight="1">
      <c r="B26" s="95">
        <v>20</v>
      </c>
      <c r="C26" s="95" t="s">
        <v>185</v>
      </c>
      <c r="D26" s="101" t="s">
        <v>187</v>
      </c>
      <c r="E26" s="99" t="s">
        <v>189</v>
      </c>
      <c r="F26" s="95" t="s">
        <v>184</v>
      </c>
      <c r="G26" s="100">
        <v>5</v>
      </c>
      <c r="H26" s="99" t="s">
        <v>32</v>
      </c>
      <c r="I26" s="98">
        <v>0.0007523148148148147</v>
      </c>
      <c r="J26" s="97">
        <f t="shared" si="0"/>
        <v>0.5410879629629628</v>
      </c>
    </row>
    <row r="27" spans="2:10" s="18" customFormat="1" ht="18" customHeight="1">
      <c r="B27" s="95">
        <v>21</v>
      </c>
      <c r="C27" s="95" t="s">
        <v>181</v>
      </c>
      <c r="D27" s="101" t="s">
        <v>188</v>
      </c>
      <c r="E27" s="99" t="s">
        <v>190</v>
      </c>
      <c r="F27" s="95" t="s">
        <v>184</v>
      </c>
      <c r="G27" s="100">
        <v>5</v>
      </c>
      <c r="H27" s="99" t="s">
        <v>32</v>
      </c>
      <c r="I27" s="98">
        <v>0.0014467592592592594</v>
      </c>
      <c r="J27" s="97">
        <f t="shared" si="0"/>
        <v>0.5448495370370369</v>
      </c>
    </row>
    <row r="28" spans="2:10" s="18" customFormat="1" ht="18" customHeight="1">
      <c r="B28" s="95">
        <v>22</v>
      </c>
      <c r="C28" s="95" t="s">
        <v>185</v>
      </c>
      <c r="D28" s="101" t="s">
        <v>188</v>
      </c>
      <c r="E28" s="99" t="s">
        <v>190</v>
      </c>
      <c r="F28" s="95" t="s">
        <v>184</v>
      </c>
      <c r="G28" s="100">
        <v>5</v>
      </c>
      <c r="H28" s="99" t="s">
        <v>32</v>
      </c>
      <c r="I28" s="98">
        <v>0.001388888888888889</v>
      </c>
      <c r="J28" s="97">
        <f t="shared" si="0"/>
        <v>0.5520833333333331</v>
      </c>
    </row>
    <row r="29" spans="2:10" s="18" customFormat="1" ht="18" customHeight="1">
      <c r="B29" s="95">
        <v>23</v>
      </c>
      <c r="C29" s="95" t="s">
        <v>181</v>
      </c>
      <c r="D29" s="101" t="s">
        <v>187</v>
      </c>
      <c r="E29" s="99" t="s">
        <v>191</v>
      </c>
      <c r="F29" s="95" t="s">
        <v>184</v>
      </c>
      <c r="G29" s="100">
        <v>6</v>
      </c>
      <c r="H29" s="99" t="s">
        <v>32</v>
      </c>
      <c r="I29" s="98">
        <v>0.0008101851851851852</v>
      </c>
      <c r="J29" s="97">
        <f t="shared" si="0"/>
        <v>0.5590277777777776</v>
      </c>
    </row>
    <row r="30" spans="2:10" s="18" customFormat="1" ht="18" customHeight="1">
      <c r="B30" s="95">
        <v>24</v>
      </c>
      <c r="C30" s="95" t="s">
        <v>185</v>
      </c>
      <c r="D30" s="101" t="s">
        <v>187</v>
      </c>
      <c r="E30" s="99" t="s">
        <v>191</v>
      </c>
      <c r="F30" s="95" t="s">
        <v>184</v>
      </c>
      <c r="G30" s="100">
        <v>7</v>
      </c>
      <c r="H30" s="99" t="s">
        <v>32</v>
      </c>
      <c r="I30" s="98">
        <v>0.0007523148148148147</v>
      </c>
      <c r="J30" s="97">
        <f t="shared" si="0"/>
        <v>0.5638888888888887</v>
      </c>
    </row>
    <row r="31" spans="2:10" s="18" customFormat="1" ht="18" customHeight="1">
      <c r="B31" s="95">
        <v>25</v>
      </c>
      <c r="C31" s="95" t="s">
        <v>181</v>
      </c>
      <c r="D31" s="101" t="s">
        <v>192</v>
      </c>
      <c r="E31" s="99" t="s">
        <v>186</v>
      </c>
      <c r="F31" s="95" t="s">
        <v>184</v>
      </c>
      <c r="G31" s="100">
        <v>1</v>
      </c>
      <c r="H31" s="99" t="s">
        <v>32</v>
      </c>
      <c r="I31" s="98">
        <v>0.008333333333333333</v>
      </c>
      <c r="J31" s="97">
        <f t="shared" si="0"/>
        <v>0.5691550925925923</v>
      </c>
    </row>
    <row r="32" spans="2:10" s="18" customFormat="1" ht="18" customHeight="1">
      <c r="B32" s="95">
        <v>26</v>
      </c>
      <c r="C32" s="95" t="s">
        <v>185</v>
      </c>
      <c r="D32" s="101" t="s">
        <v>193</v>
      </c>
      <c r="E32" s="99" t="s">
        <v>186</v>
      </c>
      <c r="F32" s="95" t="s">
        <v>184</v>
      </c>
      <c r="G32" s="100">
        <v>2</v>
      </c>
      <c r="H32" s="99" t="s">
        <v>32</v>
      </c>
      <c r="I32" s="98">
        <v>0.014583333333333332</v>
      </c>
      <c r="J32" s="97">
        <f t="shared" si="0"/>
        <v>0.5774884259259256</v>
      </c>
    </row>
    <row r="33" spans="2:10" s="18" customFormat="1" ht="18" customHeight="1">
      <c r="B33" s="95">
        <v>27</v>
      </c>
      <c r="C33" s="95" t="s">
        <v>181</v>
      </c>
      <c r="D33" s="101" t="s">
        <v>194</v>
      </c>
      <c r="E33" s="99" t="s">
        <v>183</v>
      </c>
      <c r="F33" s="95" t="s">
        <v>184</v>
      </c>
      <c r="G33" s="100">
        <v>9</v>
      </c>
      <c r="H33" s="99" t="s">
        <v>32</v>
      </c>
      <c r="I33" s="98">
        <v>0.002777777777777778</v>
      </c>
      <c r="J33" s="97">
        <f t="shared" si="0"/>
        <v>0.6066550925925923</v>
      </c>
    </row>
    <row r="34" spans="2:10" s="18" customFormat="1" ht="18" customHeight="1">
      <c r="B34" s="95">
        <v>28</v>
      </c>
      <c r="C34" s="95" t="s">
        <v>185</v>
      </c>
      <c r="D34" s="101" t="s">
        <v>194</v>
      </c>
      <c r="E34" s="99" t="s">
        <v>183</v>
      </c>
      <c r="F34" s="95" t="s">
        <v>184</v>
      </c>
      <c r="G34" s="100">
        <v>11</v>
      </c>
      <c r="H34" s="99" t="s">
        <v>32</v>
      </c>
      <c r="I34" s="98">
        <v>0.0026620370370370374</v>
      </c>
      <c r="J34" s="97">
        <f t="shared" si="0"/>
        <v>0.6316550925925923</v>
      </c>
    </row>
    <row r="35" spans="2:10" s="18" customFormat="1" ht="18" customHeight="1">
      <c r="B35" s="95">
        <v>29</v>
      </c>
      <c r="C35" s="95" t="s">
        <v>181</v>
      </c>
      <c r="D35" s="101" t="s">
        <v>194</v>
      </c>
      <c r="E35" s="99" t="s">
        <v>189</v>
      </c>
      <c r="F35" s="95" t="s">
        <v>184</v>
      </c>
      <c r="G35" s="100">
        <v>2</v>
      </c>
      <c r="H35" s="99" t="s">
        <v>32</v>
      </c>
      <c r="I35" s="98">
        <v>0.0024305555555555556</v>
      </c>
      <c r="J35" s="97">
        <f t="shared" si="0"/>
        <v>0.6609374999999997</v>
      </c>
    </row>
    <row r="36" spans="2:10" s="18" customFormat="1" ht="18" customHeight="1">
      <c r="B36" s="95">
        <v>30</v>
      </c>
      <c r="C36" s="95" t="s">
        <v>185</v>
      </c>
      <c r="D36" s="101" t="s">
        <v>194</v>
      </c>
      <c r="E36" s="99" t="s">
        <v>189</v>
      </c>
      <c r="F36" s="95" t="s">
        <v>184</v>
      </c>
      <c r="G36" s="100">
        <v>2</v>
      </c>
      <c r="H36" s="99" t="s">
        <v>32</v>
      </c>
      <c r="I36" s="98">
        <v>0.002314814814814815</v>
      </c>
      <c r="J36" s="97">
        <f t="shared" si="0"/>
        <v>0.6657986111111108</v>
      </c>
    </row>
    <row r="37" spans="2:10" s="18" customFormat="1" ht="18" customHeight="1">
      <c r="B37" s="95">
        <v>31</v>
      </c>
      <c r="C37" s="95" t="s">
        <v>181</v>
      </c>
      <c r="D37" s="101" t="s">
        <v>194</v>
      </c>
      <c r="E37" s="99" t="s">
        <v>190</v>
      </c>
      <c r="F37" s="95" t="s">
        <v>184</v>
      </c>
      <c r="G37" s="100">
        <v>2</v>
      </c>
      <c r="H37" s="99" t="s">
        <v>32</v>
      </c>
      <c r="I37" s="98">
        <v>0.002546296296296296</v>
      </c>
      <c r="J37" s="97">
        <f t="shared" si="0"/>
        <v>0.6704282407407405</v>
      </c>
    </row>
    <row r="38" spans="2:10" s="18" customFormat="1" ht="18" customHeight="1">
      <c r="B38" s="95">
        <v>32</v>
      </c>
      <c r="C38" s="95" t="s">
        <v>185</v>
      </c>
      <c r="D38" s="101" t="s">
        <v>194</v>
      </c>
      <c r="E38" s="99" t="s">
        <v>190</v>
      </c>
      <c r="F38" s="95" t="s">
        <v>184</v>
      </c>
      <c r="G38" s="100">
        <v>3</v>
      </c>
      <c r="H38" s="99" t="s">
        <v>32</v>
      </c>
      <c r="I38" s="98">
        <v>0.0024305555555555556</v>
      </c>
      <c r="J38" s="97">
        <f t="shared" si="0"/>
        <v>0.675520833333333</v>
      </c>
    </row>
    <row r="39" spans="2:10" s="18" customFormat="1" ht="18" customHeight="1">
      <c r="B39" s="95">
        <v>33</v>
      </c>
      <c r="C39" s="95" t="s">
        <v>181</v>
      </c>
      <c r="D39" s="101" t="s">
        <v>194</v>
      </c>
      <c r="E39" s="99" t="s">
        <v>191</v>
      </c>
      <c r="F39" s="95" t="s">
        <v>184</v>
      </c>
      <c r="G39" s="100">
        <v>1</v>
      </c>
      <c r="H39" s="99" t="s">
        <v>32</v>
      </c>
      <c r="I39" s="98">
        <v>0.0024305555555555556</v>
      </c>
      <c r="J39" s="97">
        <f t="shared" si="0"/>
        <v>0.6828124999999997</v>
      </c>
    </row>
    <row r="40" spans="2:10" s="18" customFormat="1" ht="18" customHeight="1">
      <c r="B40" s="95">
        <v>34</v>
      </c>
      <c r="C40" s="95" t="s">
        <v>185</v>
      </c>
      <c r="D40" s="101" t="s">
        <v>194</v>
      </c>
      <c r="E40" s="99" t="s">
        <v>191</v>
      </c>
      <c r="F40" s="95" t="s">
        <v>184</v>
      </c>
      <c r="G40" s="100">
        <v>3</v>
      </c>
      <c r="H40" s="99" t="s">
        <v>32</v>
      </c>
      <c r="I40" s="98">
        <v>0.002314814814814815</v>
      </c>
      <c r="J40" s="97">
        <f t="shared" si="0"/>
        <v>0.6852430555555553</v>
      </c>
    </row>
    <row r="41" spans="2:10" s="18" customFormat="1" ht="18" customHeight="1">
      <c r="B41" s="95">
        <v>35</v>
      </c>
      <c r="C41" s="95" t="s">
        <v>181</v>
      </c>
      <c r="D41" s="101" t="s">
        <v>194</v>
      </c>
      <c r="E41" s="99" t="s">
        <v>186</v>
      </c>
      <c r="F41" s="95" t="s">
        <v>184</v>
      </c>
      <c r="G41" s="100">
        <v>3</v>
      </c>
      <c r="H41" s="99" t="s">
        <v>32</v>
      </c>
      <c r="I41" s="98">
        <v>0.002199074074074074</v>
      </c>
      <c r="J41" s="97">
        <f t="shared" si="0"/>
        <v>0.6921874999999997</v>
      </c>
    </row>
    <row r="42" spans="2:10" s="18" customFormat="1" ht="18" customHeight="1">
      <c r="B42" s="95">
        <v>36</v>
      </c>
      <c r="C42" s="95" t="s">
        <v>185</v>
      </c>
      <c r="D42" s="101" t="s">
        <v>194</v>
      </c>
      <c r="E42" s="99" t="s">
        <v>186</v>
      </c>
      <c r="F42" s="95" t="s">
        <v>184</v>
      </c>
      <c r="G42" s="100">
        <v>5</v>
      </c>
      <c r="H42" s="99" t="s">
        <v>32</v>
      </c>
      <c r="I42" s="98">
        <v>0.0020833333333333333</v>
      </c>
      <c r="J42" s="97">
        <f t="shared" si="0"/>
        <v>0.698784722222222</v>
      </c>
    </row>
    <row r="43" spans="2:10" s="18" customFormat="1" ht="18" customHeight="1">
      <c r="B43" s="95"/>
      <c r="C43" s="95"/>
      <c r="D43" s="101"/>
      <c r="E43" s="99" t="s">
        <v>195</v>
      </c>
      <c r="F43" s="95"/>
      <c r="G43" s="100" t="s">
        <v>196</v>
      </c>
      <c r="H43" s="99"/>
      <c r="I43" s="98">
        <v>0.006944444444444444</v>
      </c>
      <c r="J43" s="97"/>
    </row>
    <row r="44" spans="2:10" s="18" customFormat="1" ht="18" customHeight="1">
      <c r="B44" s="95">
        <v>37</v>
      </c>
      <c r="C44" s="95" t="s">
        <v>229</v>
      </c>
      <c r="D44" s="101" t="s">
        <v>217</v>
      </c>
      <c r="E44" s="99" t="s">
        <v>216</v>
      </c>
      <c r="F44" s="95" t="s">
        <v>184</v>
      </c>
      <c r="G44" s="100">
        <v>1</v>
      </c>
      <c r="H44" s="99" t="s">
        <v>32</v>
      </c>
      <c r="I44" s="98">
        <v>0.001967592592592593</v>
      </c>
      <c r="J44" s="97">
        <f>J42+G42*I42+I43</f>
        <v>0.716145833333333</v>
      </c>
    </row>
    <row r="45" spans="2:10" s="18" customFormat="1" ht="20.25" customHeight="1" hidden="1">
      <c r="B45" s="95">
        <v>38</v>
      </c>
      <c r="C45" s="95" t="s">
        <v>185</v>
      </c>
      <c r="D45" s="101" t="s">
        <v>217</v>
      </c>
      <c r="E45" s="99" t="s">
        <v>216</v>
      </c>
      <c r="F45" s="95" t="s">
        <v>184</v>
      </c>
      <c r="G45" s="100">
        <v>0</v>
      </c>
      <c r="H45" s="99" t="s">
        <v>32</v>
      </c>
      <c r="I45" s="98">
        <v>0.0018518518518518517</v>
      </c>
      <c r="J45" s="97">
        <f>J44+G44*I44</f>
        <v>0.7181134259259256</v>
      </c>
    </row>
    <row r="46" spans="2:10" s="18" customFormat="1" ht="20.25" customHeight="1" hidden="1">
      <c r="B46" s="95">
        <v>39</v>
      </c>
      <c r="C46" s="95" t="s">
        <v>181</v>
      </c>
      <c r="D46" s="101" t="s">
        <v>182</v>
      </c>
      <c r="E46" s="99" t="s">
        <v>216</v>
      </c>
      <c r="F46" s="95" t="s">
        <v>184</v>
      </c>
      <c r="G46" s="100">
        <v>0</v>
      </c>
      <c r="H46" s="99" t="s">
        <v>32</v>
      </c>
      <c r="I46" s="98">
        <v>0.0038194444444444443</v>
      </c>
      <c r="J46" s="97">
        <f>J45+G45*I45</f>
        <v>0.7181134259259256</v>
      </c>
    </row>
    <row r="47" spans="2:10" s="18" customFormat="1" ht="18" customHeight="1">
      <c r="B47" s="95">
        <v>38</v>
      </c>
      <c r="C47" s="95" t="s">
        <v>185</v>
      </c>
      <c r="D47" s="101" t="s">
        <v>182</v>
      </c>
      <c r="E47" s="99" t="s">
        <v>216</v>
      </c>
      <c r="F47" s="95" t="s">
        <v>184</v>
      </c>
      <c r="G47" s="100">
        <v>1</v>
      </c>
      <c r="H47" s="99" t="s">
        <v>32</v>
      </c>
      <c r="I47" s="98">
        <v>0.0037037037037037034</v>
      </c>
      <c r="J47" s="97">
        <f>J46+G46*I46</f>
        <v>0.7181134259259256</v>
      </c>
    </row>
    <row r="48" spans="2:10" s="18" customFormat="1" ht="18" customHeight="1">
      <c r="B48" s="95"/>
      <c r="C48" s="95"/>
      <c r="D48" s="101"/>
      <c r="E48" s="99" t="s">
        <v>197</v>
      </c>
      <c r="F48" s="95"/>
      <c r="G48" s="100"/>
      <c r="H48" s="99"/>
      <c r="I48" s="98" t="s">
        <v>218</v>
      </c>
      <c r="J48" s="97">
        <f>J47+G47*I47</f>
        <v>0.7218171296296293</v>
      </c>
    </row>
    <row r="49" spans="2:10" ht="20.25" customHeight="1">
      <c r="B49" s="4"/>
      <c r="C49" s="4"/>
      <c r="D49" s="102"/>
      <c r="E49" s="99"/>
      <c r="F49" s="4"/>
      <c r="G49" s="10"/>
      <c r="H49" s="34"/>
      <c r="I49" s="262"/>
      <c r="J49" s="97"/>
    </row>
  </sheetData>
  <sheetProtection/>
  <printOptions/>
  <pageMargins left="0.7874015748031497"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E34"/>
  <sheetViews>
    <sheetView zoomScale="75" zoomScaleNormal="75" zoomScalePageLayoutView="0" workbookViewId="0" topLeftCell="A1">
      <selection activeCell="AI13" sqref="AI13"/>
    </sheetView>
  </sheetViews>
  <sheetFormatPr defaultColWidth="9.00390625" defaultRowHeight="13.5"/>
  <cols>
    <col min="1" max="1" width="4.375" style="14" customWidth="1"/>
    <col min="2" max="2" width="15.00390625" style="15" customWidth="1"/>
    <col min="3" max="3" width="8.75390625" style="15" customWidth="1"/>
    <col min="4" max="4" width="8.75390625" style="28" customWidth="1"/>
    <col min="5" max="5" width="10.00390625" style="15" customWidth="1"/>
    <col min="6" max="11" width="8.75390625" style="15" customWidth="1"/>
    <col min="12" max="12" width="15.375" style="15" hidden="1" customWidth="1"/>
    <col min="13" max="14" width="3.50390625" style="15" hidden="1" customWidth="1"/>
    <col min="15" max="15" width="26.00390625" style="15" hidden="1" customWidth="1"/>
    <col min="16" max="18" width="5.00390625" style="15" hidden="1" customWidth="1"/>
    <col min="19" max="21" width="4.625" style="15" hidden="1" customWidth="1"/>
    <col min="22" max="22" width="9.625" style="15" hidden="1" customWidth="1"/>
    <col min="23" max="23" width="4.625" style="15" hidden="1" customWidth="1"/>
    <col min="24" max="24" width="9.625" style="15" hidden="1" customWidth="1"/>
    <col min="25" max="25" width="5.00390625" style="15" hidden="1" customWidth="1"/>
    <col min="26" max="26" width="9.625" style="15" hidden="1" customWidth="1"/>
    <col min="27" max="27" width="8.125" style="15" hidden="1" customWidth="1"/>
    <col min="28" max="28" width="9.625" style="15" hidden="1" customWidth="1"/>
    <col min="29" max="29" width="11.25390625" style="17" hidden="1" customWidth="1"/>
    <col min="30" max="30" width="10.50390625" style="60" hidden="1" customWidth="1"/>
    <col min="31" max="31" width="12.375" style="15" hidden="1" customWidth="1"/>
    <col min="32" max="16384" width="9.00390625" style="15" customWidth="1"/>
  </cols>
  <sheetData>
    <row r="1" spans="1:11" ht="22.5" customHeight="1">
      <c r="A1" s="344" t="s">
        <v>268</v>
      </c>
      <c r="B1" s="345"/>
      <c r="C1" s="345"/>
      <c r="D1" s="345"/>
      <c r="E1" s="345"/>
      <c r="F1" s="345"/>
      <c r="G1" s="345"/>
      <c r="H1" s="345"/>
      <c r="I1" s="345"/>
      <c r="J1" s="345"/>
      <c r="K1" s="346"/>
    </row>
    <row r="2" spans="1:15" ht="22.5" customHeight="1">
      <c r="A2" s="24" t="s">
        <v>156</v>
      </c>
      <c r="B2" s="24" t="s">
        <v>107</v>
      </c>
      <c r="C2" s="265" t="s">
        <v>157</v>
      </c>
      <c r="D2" s="266" t="s">
        <v>158</v>
      </c>
      <c r="E2" s="267" t="s">
        <v>159</v>
      </c>
      <c r="F2" s="268" t="s">
        <v>160</v>
      </c>
      <c r="G2" s="268" t="s">
        <v>161</v>
      </c>
      <c r="H2" s="268" t="s">
        <v>162</v>
      </c>
      <c r="I2" s="341" t="s">
        <v>163</v>
      </c>
      <c r="J2" s="341" t="s">
        <v>164</v>
      </c>
      <c r="K2" s="24" t="s">
        <v>165</v>
      </c>
      <c r="O2" s="16" t="s">
        <v>106</v>
      </c>
    </row>
    <row r="3" spans="1:11" ht="19.5" customHeight="1" thickBot="1">
      <c r="A3" s="24">
        <v>1</v>
      </c>
      <c r="B3" s="269" t="s">
        <v>168</v>
      </c>
      <c r="C3" s="88">
        <v>16</v>
      </c>
      <c r="D3" s="180">
        <v>16</v>
      </c>
      <c r="E3" s="88">
        <f>C3+D3</f>
        <v>32</v>
      </c>
      <c r="F3" s="88">
        <v>43</v>
      </c>
      <c r="G3" s="88">
        <v>41</v>
      </c>
      <c r="H3" s="88">
        <f>F3+G3</f>
        <v>84</v>
      </c>
      <c r="I3" s="88">
        <v>0</v>
      </c>
      <c r="J3" s="88">
        <v>0</v>
      </c>
      <c r="K3" s="88">
        <v>31</v>
      </c>
    </row>
    <row r="4" spans="1:30" ht="19.5" customHeight="1">
      <c r="A4" s="24">
        <v>2</v>
      </c>
      <c r="B4" s="270" t="s">
        <v>139</v>
      </c>
      <c r="C4" s="88">
        <v>6</v>
      </c>
      <c r="D4" s="180">
        <v>6</v>
      </c>
      <c r="E4" s="88">
        <f>C4+D4</f>
        <v>12</v>
      </c>
      <c r="F4" s="88">
        <v>12</v>
      </c>
      <c r="G4" s="88">
        <v>12</v>
      </c>
      <c r="H4" s="88">
        <f>F4+G4</f>
        <v>24</v>
      </c>
      <c r="I4" s="88">
        <v>0</v>
      </c>
      <c r="J4" s="88">
        <v>0</v>
      </c>
      <c r="K4" s="88">
        <v>12</v>
      </c>
      <c r="M4" s="61"/>
      <c r="N4" s="62"/>
      <c r="O4" s="63" t="s">
        <v>107</v>
      </c>
      <c r="P4" s="64" t="s">
        <v>84</v>
      </c>
      <c r="Q4" s="65"/>
      <c r="R4" s="66"/>
      <c r="S4" s="65" t="s">
        <v>85</v>
      </c>
      <c r="T4" s="65"/>
      <c r="U4" s="65"/>
      <c r="V4" s="67" t="s">
        <v>108</v>
      </c>
      <c r="W4" s="64" t="s">
        <v>109</v>
      </c>
      <c r="X4" s="67" t="s">
        <v>110</v>
      </c>
      <c r="Y4" s="64" t="s">
        <v>123</v>
      </c>
      <c r="Z4" s="66"/>
      <c r="AA4" s="68" t="s">
        <v>111</v>
      </c>
      <c r="AB4" s="69" t="s">
        <v>112</v>
      </c>
      <c r="AC4" s="70" t="s">
        <v>113</v>
      </c>
      <c r="AD4" s="71" t="s">
        <v>114</v>
      </c>
    </row>
    <row r="5" spans="1:30" ht="19.5" customHeight="1" thickBot="1">
      <c r="A5" s="25">
        <v>3</v>
      </c>
      <c r="B5" s="271" t="s">
        <v>219</v>
      </c>
      <c r="C5" s="181">
        <v>20</v>
      </c>
      <c r="D5" s="182">
        <v>11</v>
      </c>
      <c r="E5" s="181">
        <v>31</v>
      </c>
      <c r="F5" s="181">
        <v>44</v>
      </c>
      <c r="G5" s="181">
        <v>26</v>
      </c>
      <c r="H5" s="181">
        <v>70</v>
      </c>
      <c r="I5" s="181">
        <v>4</v>
      </c>
      <c r="J5" s="181">
        <v>0</v>
      </c>
      <c r="K5" s="181">
        <v>23</v>
      </c>
      <c r="M5" s="72"/>
      <c r="N5" s="73"/>
      <c r="O5" s="74"/>
      <c r="P5" s="75" t="s">
        <v>86</v>
      </c>
      <c r="Q5" s="76" t="s">
        <v>87</v>
      </c>
      <c r="R5" s="77" t="s">
        <v>115</v>
      </c>
      <c r="S5" s="78" t="s">
        <v>86</v>
      </c>
      <c r="T5" s="76" t="s">
        <v>87</v>
      </c>
      <c r="U5" s="76" t="s">
        <v>115</v>
      </c>
      <c r="V5" s="77" t="s">
        <v>116</v>
      </c>
      <c r="W5" s="79" t="s">
        <v>117</v>
      </c>
      <c r="X5" s="77" t="s">
        <v>116</v>
      </c>
      <c r="Y5" s="75" t="s">
        <v>88</v>
      </c>
      <c r="Z5" s="77" t="s">
        <v>116</v>
      </c>
      <c r="AA5" s="80" t="s">
        <v>118</v>
      </c>
      <c r="AB5" s="81"/>
      <c r="AC5" s="82"/>
      <c r="AD5" s="83"/>
    </row>
    <row r="6" spans="1:31" ht="19.5" customHeight="1">
      <c r="A6" s="24">
        <v>4</v>
      </c>
      <c r="B6" s="270" t="s">
        <v>220</v>
      </c>
      <c r="C6" s="88">
        <v>10</v>
      </c>
      <c r="D6" s="180">
        <v>5</v>
      </c>
      <c r="E6" s="88">
        <v>15</v>
      </c>
      <c r="F6" s="88">
        <v>21</v>
      </c>
      <c r="G6" s="88">
        <v>11</v>
      </c>
      <c r="H6" s="88">
        <v>32</v>
      </c>
      <c r="I6" s="88">
        <v>0</v>
      </c>
      <c r="J6" s="88">
        <v>0</v>
      </c>
      <c r="K6" s="88">
        <v>16</v>
      </c>
      <c r="M6" s="72" t="s">
        <v>33</v>
      </c>
      <c r="N6" s="84" t="str">
        <f>B3</f>
        <v>エリエールSC</v>
      </c>
      <c r="O6" s="23">
        <f>C6</f>
        <v>10</v>
      </c>
      <c r="P6" s="85">
        <f aca="true" t="shared" si="0" ref="P6:Q8">E6</f>
        <v>15</v>
      </c>
      <c r="Q6" s="85">
        <f t="shared" si="0"/>
        <v>21</v>
      </c>
      <c r="R6" s="86">
        <f>P6+Q6</f>
        <v>36</v>
      </c>
      <c r="S6" s="87">
        <f aca="true" t="shared" si="1" ref="S6:T8">H6</f>
        <v>32</v>
      </c>
      <c r="T6" s="87">
        <f t="shared" si="1"/>
        <v>0</v>
      </c>
      <c r="U6" s="88">
        <f>S6+T6</f>
        <v>32</v>
      </c>
      <c r="V6" s="110">
        <f>U6*1000</f>
        <v>32000</v>
      </c>
      <c r="W6" s="89" t="e">
        <f>(#REF!+K6)</f>
        <v>#REF!</v>
      </c>
      <c r="X6" s="111" t="e">
        <f>W6*2000</f>
        <v>#REF!</v>
      </c>
      <c r="Y6" s="90" t="e">
        <f>#REF!</f>
        <v>#REF!</v>
      </c>
      <c r="Z6" s="111" t="e">
        <f>Y6*400</f>
        <v>#REF!</v>
      </c>
      <c r="AA6" s="112">
        <v>3000</v>
      </c>
      <c r="AB6" s="91" t="e">
        <f>IF(G6=0,0,V6+X6+Z6+AA6)</f>
        <v>#REF!</v>
      </c>
      <c r="AC6" s="92" t="s">
        <v>119</v>
      </c>
      <c r="AD6" s="93"/>
      <c r="AE6" s="60" t="e">
        <f>AD6-AB6</f>
        <v>#REF!</v>
      </c>
    </row>
    <row r="7" spans="1:31" ht="19.5" customHeight="1">
      <c r="A7" s="24">
        <v>5</v>
      </c>
      <c r="B7" s="269" t="s">
        <v>174</v>
      </c>
      <c r="C7" s="88">
        <v>8</v>
      </c>
      <c r="D7" s="180">
        <v>14</v>
      </c>
      <c r="E7" s="88">
        <v>22</v>
      </c>
      <c r="F7" s="88">
        <v>22</v>
      </c>
      <c r="G7" s="88">
        <v>34</v>
      </c>
      <c r="H7" s="88">
        <v>56</v>
      </c>
      <c r="I7" s="88">
        <v>0</v>
      </c>
      <c r="J7" s="88">
        <v>0</v>
      </c>
      <c r="K7" s="88">
        <v>14</v>
      </c>
      <c r="M7" s="72"/>
      <c r="N7" s="84" t="str">
        <f>B33</f>
        <v>　</v>
      </c>
      <c r="O7" s="23">
        <f>C7</f>
        <v>8</v>
      </c>
      <c r="P7" s="85">
        <f t="shared" si="0"/>
        <v>22</v>
      </c>
      <c r="Q7" s="85">
        <f t="shared" si="0"/>
        <v>22</v>
      </c>
      <c r="R7" s="86">
        <f>P7+Q7</f>
        <v>44</v>
      </c>
      <c r="S7" s="87">
        <f t="shared" si="1"/>
        <v>56</v>
      </c>
      <c r="T7" s="87">
        <f t="shared" si="1"/>
        <v>0</v>
      </c>
      <c r="U7" s="88">
        <f>S7+T7</f>
        <v>56</v>
      </c>
      <c r="V7" s="110">
        <f>U7*1000</f>
        <v>56000</v>
      </c>
      <c r="W7" s="89" t="e">
        <f>(#REF!+K7)</f>
        <v>#REF!</v>
      </c>
      <c r="X7" s="111" t="e">
        <f>W7*2000</f>
        <v>#REF!</v>
      </c>
      <c r="Y7" s="90" t="e">
        <f>#REF!</f>
        <v>#REF!</v>
      </c>
      <c r="Z7" s="111" t="e">
        <f>Y7*400</f>
        <v>#REF!</v>
      </c>
      <c r="AA7" s="112"/>
      <c r="AB7" s="91" t="e">
        <f>IF(G7=0,0,V7+X7+Z7+AA7)</f>
        <v>#REF!</v>
      </c>
      <c r="AC7" s="92" t="s">
        <v>124</v>
      </c>
      <c r="AD7" s="93"/>
      <c r="AE7" s="60" t="e">
        <f>AD7-AB7</f>
        <v>#REF!</v>
      </c>
    </row>
    <row r="8" spans="1:31" ht="19.5" customHeight="1">
      <c r="A8" s="24">
        <v>6</v>
      </c>
      <c r="B8" s="269" t="s">
        <v>92</v>
      </c>
      <c r="C8" s="88">
        <v>14</v>
      </c>
      <c r="D8" s="180">
        <v>8</v>
      </c>
      <c r="E8" s="88">
        <v>22</v>
      </c>
      <c r="F8" s="88">
        <v>29</v>
      </c>
      <c r="G8" s="88">
        <v>16</v>
      </c>
      <c r="H8" s="88">
        <v>45</v>
      </c>
      <c r="I8" s="88">
        <v>0</v>
      </c>
      <c r="J8" s="88">
        <v>0</v>
      </c>
      <c r="K8" s="88">
        <v>18</v>
      </c>
      <c r="M8" s="72"/>
      <c r="N8" s="84" t="str">
        <f>B5</f>
        <v>ファイブテン新居浜</v>
      </c>
      <c r="O8" s="23">
        <f>C8</f>
        <v>14</v>
      </c>
      <c r="P8" s="85">
        <f t="shared" si="0"/>
        <v>22</v>
      </c>
      <c r="Q8" s="85">
        <f t="shared" si="0"/>
        <v>29</v>
      </c>
      <c r="R8" s="86">
        <f>P8+Q8</f>
        <v>51</v>
      </c>
      <c r="S8" s="87">
        <f t="shared" si="1"/>
        <v>45</v>
      </c>
      <c r="T8" s="87">
        <f t="shared" si="1"/>
        <v>0</v>
      </c>
      <c r="U8" s="88">
        <f>S8+T8</f>
        <v>45</v>
      </c>
      <c r="V8" s="110">
        <f>U8*1000</f>
        <v>45000</v>
      </c>
      <c r="W8" s="89" t="e">
        <f>(#REF!+K8)</f>
        <v>#REF!</v>
      </c>
      <c r="X8" s="111" t="e">
        <f>W8*2000</f>
        <v>#REF!</v>
      </c>
      <c r="Y8" s="90" t="e">
        <f>#REF!</f>
        <v>#REF!</v>
      </c>
      <c r="Z8" s="111" t="e">
        <f>Y8*400</f>
        <v>#REF!</v>
      </c>
      <c r="AA8" s="112">
        <v>3000</v>
      </c>
      <c r="AB8" s="91" t="e">
        <f>IF(G8=0,0,V8+X8+Z8+AA8)</f>
        <v>#REF!</v>
      </c>
      <c r="AC8" s="92" t="s">
        <v>120</v>
      </c>
      <c r="AD8" s="93"/>
      <c r="AE8" s="60" t="e">
        <f>AD8-AB8</f>
        <v>#REF!</v>
      </c>
    </row>
    <row r="9" spans="1:31" ht="19.5" customHeight="1">
      <c r="A9" s="24">
        <v>7</v>
      </c>
      <c r="B9" s="269" t="s">
        <v>151</v>
      </c>
      <c r="C9" s="88">
        <v>6</v>
      </c>
      <c r="D9" s="180">
        <v>6</v>
      </c>
      <c r="E9" s="88">
        <v>12</v>
      </c>
      <c r="F9" s="88">
        <v>14</v>
      </c>
      <c r="G9" s="88">
        <v>14</v>
      </c>
      <c r="H9" s="88">
        <v>28</v>
      </c>
      <c r="I9" s="88">
        <v>0</v>
      </c>
      <c r="J9" s="88">
        <v>0</v>
      </c>
      <c r="K9" s="88">
        <v>8</v>
      </c>
      <c r="M9" s="72"/>
      <c r="N9" s="84"/>
      <c r="O9" s="23"/>
      <c r="P9" s="85"/>
      <c r="Q9" s="85"/>
      <c r="R9" s="86"/>
      <c r="S9" s="87"/>
      <c r="T9" s="87"/>
      <c r="U9" s="88"/>
      <c r="V9" s="110"/>
      <c r="W9" s="89"/>
      <c r="X9" s="111"/>
      <c r="Y9" s="90"/>
      <c r="Z9" s="111"/>
      <c r="AA9" s="112"/>
      <c r="AB9" s="91"/>
      <c r="AC9" s="92"/>
      <c r="AD9" s="93"/>
      <c r="AE9" s="60"/>
    </row>
    <row r="10" spans="1:31" ht="19.5" customHeight="1">
      <c r="A10" s="24">
        <v>8</v>
      </c>
      <c r="B10" s="269" t="s">
        <v>221</v>
      </c>
      <c r="C10" s="88">
        <v>6</v>
      </c>
      <c r="D10" s="180">
        <v>8</v>
      </c>
      <c r="E10" s="88">
        <v>14</v>
      </c>
      <c r="F10" s="88">
        <v>14</v>
      </c>
      <c r="G10" s="88">
        <v>20</v>
      </c>
      <c r="H10" s="88">
        <v>34</v>
      </c>
      <c r="I10" s="88">
        <v>0</v>
      </c>
      <c r="J10" s="88">
        <v>2</v>
      </c>
      <c r="K10" s="88">
        <v>14</v>
      </c>
      <c r="M10" s="72"/>
      <c r="N10" s="84"/>
      <c r="O10" s="23"/>
      <c r="P10" s="85"/>
      <c r="Q10" s="85"/>
      <c r="R10" s="86"/>
      <c r="S10" s="87"/>
      <c r="T10" s="87"/>
      <c r="U10" s="88"/>
      <c r="V10" s="110"/>
      <c r="W10" s="89"/>
      <c r="X10" s="111"/>
      <c r="Y10" s="90"/>
      <c r="Z10" s="111"/>
      <c r="AA10" s="112"/>
      <c r="AB10" s="91"/>
      <c r="AC10" s="92"/>
      <c r="AD10" s="93"/>
      <c r="AE10" s="60"/>
    </row>
    <row r="11" spans="1:31" ht="19.5" customHeight="1">
      <c r="A11" s="24">
        <v>9</v>
      </c>
      <c r="B11" s="269" t="s">
        <v>170</v>
      </c>
      <c r="C11" s="88">
        <v>21</v>
      </c>
      <c r="D11" s="180">
        <v>16</v>
      </c>
      <c r="E11" s="88">
        <f>C11+D11</f>
        <v>37</v>
      </c>
      <c r="F11" s="88">
        <v>42</v>
      </c>
      <c r="G11" s="88">
        <v>35</v>
      </c>
      <c r="H11" s="88">
        <f>F11+G11</f>
        <v>77</v>
      </c>
      <c r="I11" s="88">
        <v>6</v>
      </c>
      <c r="J11" s="88">
        <v>2</v>
      </c>
      <c r="K11" s="88">
        <v>33</v>
      </c>
      <c r="M11" s="72"/>
      <c r="N11" s="84"/>
      <c r="O11" s="23"/>
      <c r="P11" s="85"/>
      <c r="Q11" s="85"/>
      <c r="R11" s="86"/>
      <c r="S11" s="87"/>
      <c r="T11" s="87"/>
      <c r="U11" s="88"/>
      <c r="V11" s="110"/>
      <c r="W11" s="89"/>
      <c r="X11" s="111"/>
      <c r="Y11" s="90"/>
      <c r="Z11" s="111"/>
      <c r="AA11" s="112"/>
      <c r="AB11" s="91"/>
      <c r="AC11" s="92"/>
      <c r="AD11" s="93"/>
      <c r="AE11" s="60"/>
    </row>
    <row r="12" spans="1:31" ht="19.5" customHeight="1">
      <c r="A12" s="24">
        <v>10</v>
      </c>
      <c r="B12" s="269" t="s">
        <v>171</v>
      </c>
      <c r="C12" s="88">
        <v>9</v>
      </c>
      <c r="D12" s="180">
        <v>5</v>
      </c>
      <c r="E12" s="88">
        <f>C12+D12</f>
        <v>14</v>
      </c>
      <c r="F12" s="88">
        <v>17</v>
      </c>
      <c r="G12" s="88">
        <v>11</v>
      </c>
      <c r="H12" s="88">
        <f>F12+G12</f>
        <v>28</v>
      </c>
      <c r="I12" s="88">
        <v>0</v>
      </c>
      <c r="J12" s="88">
        <v>0</v>
      </c>
      <c r="K12" s="88">
        <v>14</v>
      </c>
      <c r="M12" s="72"/>
      <c r="N12" s="84"/>
      <c r="O12" s="23"/>
      <c r="P12" s="85"/>
      <c r="Q12" s="85"/>
      <c r="R12" s="86"/>
      <c r="S12" s="87"/>
      <c r="T12" s="87"/>
      <c r="U12" s="88"/>
      <c r="V12" s="110"/>
      <c r="W12" s="89"/>
      <c r="X12" s="111"/>
      <c r="Y12" s="90"/>
      <c r="Z12" s="111"/>
      <c r="AA12" s="112"/>
      <c r="AB12" s="91"/>
      <c r="AC12" s="92"/>
      <c r="AD12" s="93"/>
      <c r="AE12" s="60"/>
    </row>
    <row r="13" spans="1:31" ht="19.5" customHeight="1">
      <c r="A13" s="24">
        <v>11</v>
      </c>
      <c r="B13" s="269" t="s">
        <v>166</v>
      </c>
      <c r="C13" s="88">
        <v>17</v>
      </c>
      <c r="D13" s="180">
        <v>26</v>
      </c>
      <c r="E13" s="88">
        <v>43</v>
      </c>
      <c r="F13" s="88">
        <v>38</v>
      </c>
      <c r="G13" s="88">
        <v>63</v>
      </c>
      <c r="H13" s="88">
        <v>101</v>
      </c>
      <c r="I13" s="88">
        <v>0</v>
      </c>
      <c r="J13" s="88">
        <v>0</v>
      </c>
      <c r="K13" s="88">
        <v>16</v>
      </c>
      <c r="M13" s="72"/>
      <c r="N13" s="84"/>
      <c r="O13" s="23"/>
      <c r="P13" s="85"/>
      <c r="Q13" s="85"/>
      <c r="R13" s="86"/>
      <c r="S13" s="87"/>
      <c r="T13" s="87"/>
      <c r="U13" s="88"/>
      <c r="V13" s="110"/>
      <c r="W13" s="89"/>
      <c r="X13" s="111"/>
      <c r="Y13" s="90"/>
      <c r="Z13" s="111"/>
      <c r="AA13" s="112"/>
      <c r="AB13" s="91"/>
      <c r="AC13" s="92"/>
      <c r="AD13" s="93"/>
      <c r="AE13" s="60"/>
    </row>
    <row r="14" spans="1:31" ht="19.5" customHeight="1">
      <c r="A14" s="24">
        <v>12</v>
      </c>
      <c r="B14" s="269" t="s">
        <v>169</v>
      </c>
      <c r="C14" s="88">
        <v>11</v>
      </c>
      <c r="D14" s="180">
        <v>9</v>
      </c>
      <c r="E14" s="88">
        <v>20</v>
      </c>
      <c r="F14" s="88">
        <v>25</v>
      </c>
      <c r="G14" s="88">
        <v>18</v>
      </c>
      <c r="H14" s="88">
        <v>43</v>
      </c>
      <c r="I14" s="88">
        <v>0</v>
      </c>
      <c r="J14" s="88">
        <v>0</v>
      </c>
      <c r="K14" s="88">
        <v>17</v>
      </c>
      <c r="M14" s="72"/>
      <c r="N14" s="84"/>
      <c r="O14" s="23"/>
      <c r="P14" s="85"/>
      <c r="Q14" s="85"/>
      <c r="R14" s="86"/>
      <c r="S14" s="87"/>
      <c r="T14" s="87"/>
      <c r="U14" s="88"/>
      <c r="V14" s="110"/>
      <c r="W14" s="89"/>
      <c r="X14" s="111"/>
      <c r="Y14" s="90"/>
      <c r="Z14" s="111"/>
      <c r="AA14" s="112"/>
      <c r="AB14" s="91"/>
      <c r="AC14" s="92"/>
      <c r="AD14" s="93"/>
      <c r="AE14" s="60"/>
    </row>
    <row r="15" spans="1:31" ht="19.5" customHeight="1">
      <c r="A15" s="24">
        <v>13</v>
      </c>
      <c r="B15" s="272" t="s">
        <v>167</v>
      </c>
      <c r="C15" s="88">
        <v>19</v>
      </c>
      <c r="D15" s="180">
        <v>12</v>
      </c>
      <c r="E15" s="88">
        <v>31</v>
      </c>
      <c r="F15" s="88">
        <v>41</v>
      </c>
      <c r="G15" s="88">
        <v>26</v>
      </c>
      <c r="H15" s="88">
        <v>67</v>
      </c>
      <c r="I15" s="88">
        <v>0</v>
      </c>
      <c r="J15" s="88">
        <v>0</v>
      </c>
      <c r="K15" s="88">
        <v>26</v>
      </c>
      <c r="M15" s="72"/>
      <c r="N15" s="84"/>
      <c r="O15" s="23"/>
      <c r="P15" s="85"/>
      <c r="Q15" s="85"/>
      <c r="R15" s="86"/>
      <c r="S15" s="87"/>
      <c r="T15" s="87"/>
      <c r="U15" s="88"/>
      <c r="V15" s="110"/>
      <c r="W15" s="89"/>
      <c r="X15" s="111"/>
      <c r="Y15" s="90"/>
      <c r="Z15" s="111"/>
      <c r="AA15" s="112"/>
      <c r="AB15" s="91"/>
      <c r="AC15" s="92"/>
      <c r="AD15" s="93"/>
      <c r="AE15" s="60"/>
    </row>
    <row r="16" spans="1:31" ht="19.5" customHeight="1">
      <c r="A16" s="24">
        <v>14</v>
      </c>
      <c r="B16" s="269" t="s">
        <v>100</v>
      </c>
      <c r="C16" s="88">
        <v>8</v>
      </c>
      <c r="D16" s="180">
        <v>7</v>
      </c>
      <c r="E16" s="88">
        <v>15</v>
      </c>
      <c r="F16" s="88">
        <v>16</v>
      </c>
      <c r="G16" s="88">
        <v>14</v>
      </c>
      <c r="H16" s="88">
        <v>30</v>
      </c>
      <c r="I16" s="88">
        <v>0</v>
      </c>
      <c r="J16" s="88">
        <v>0</v>
      </c>
      <c r="K16" s="88">
        <v>9</v>
      </c>
      <c r="M16" s="72"/>
      <c r="N16" s="84"/>
      <c r="O16" s="23"/>
      <c r="P16" s="85"/>
      <c r="Q16" s="85"/>
      <c r="R16" s="86"/>
      <c r="S16" s="87"/>
      <c r="T16" s="87"/>
      <c r="U16" s="88"/>
      <c r="V16" s="110"/>
      <c r="W16" s="89"/>
      <c r="X16" s="111"/>
      <c r="Y16" s="90"/>
      <c r="Z16" s="111"/>
      <c r="AA16" s="112"/>
      <c r="AB16" s="91"/>
      <c r="AC16" s="92"/>
      <c r="AD16" s="93"/>
      <c r="AE16" s="60"/>
    </row>
    <row r="17" spans="1:31" ht="19.5" customHeight="1">
      <c r="A17" s="24">
        <v>15</v>
      </c>
      <c r="B17" s="269" t="s">
        <v>176</v>
      </c>
      <c r="C17" s="88">
        <v>2</v>
      </c>
      <c r="D17" s="180">
        <v>3</v>
      </c>
      <c r="E17" s="88">
        <v>5</v>
      </c>
      <c r="F17" s="88">
        <v>4</v>
      </c>
      <c r="G17" s="88">
        <v>6</v>
      </c>
      <c r="H17" s="88">
        <v>10</v>
      </c>
      <c r="I17" s="88">
        <v>0</v>
      </c>
      <c r="J17" s="88">
        <v>0</v>
      </c>
      <c r="K17" s="88">
        <v>1</v>
      </c>
      <c r="M17" s="72"/>
      <c r="N17" s="84"/>
      <c r="O17" s="23"/>
      <c r="P17" s="85"/>
      <c r="Q17" s="85"/>
      <c r="R17" s="86"/>
      <c r="S17" s="87"/>
      <c r="T17" s="87"/>
      <c r="U17" s="88"/>
      <c r="V17" s="110"/>
      <c r="W17" s="89"/>
      <c r="X17" s="111"/>
      <c r="Y17" s="90"/>
      <c r="Z17" s="111"/>
      <c r="AA17" s="112"/>
      <c r="AB17" s="91"/>
      <c r="AC17" s="92"/>
      <c r="AD17" s="93"/>
      <c r="AE17" s="60"/>
    </row>
    <row r="18" spans="1:31" ht="19.5" customHeight="1">
      <c r="A18" s="24">
        <v>16</v>
      </c>
      <c r="B18" s="269" t="s">
        <v>152</v>
      </c>
      <c r="C18" s="88">
        <v>15</v>
      </c>
      <c r="D18" s="180">
        <v>10</v>
      </c>
      <c r="E18" s="88">
        <v>25</v>
      </c>
      <c r="F18" s="88">
        <v>33</v>
      </c>
      <c r="G18" s="88">
        <v>23</v>
      </c>
      <c r="H18" s="88">
        <v>56</v>
      </c>
      <c r="I18" s="88">
        <v>0</v>
      </c>
      <c r="J18" s="88">
        <v>0</v>
      </c>
      <c r="K18" s="88">
        <v>22</v>
      </c>
      <c r="M18" s="72"/>
      <c r="N18" s="84"/>
      <c r="O18" s="23"/>
      <c r="P18" s="85"/>
      <c r="Q18" s="85"/>
      <c r="R18" s="86"/>
      <c r="S18" s="87"/>
      <c r="T18" s="87"/>
      <c r="U18" s="88"/>
      <c r="V18" s="110"/>
      <c r="W18" s="89"/>
      <c r="X18" s="111"/>
      <c r="Y18" s="90"/>
      <c r="Z18" s="111"/>
      <c r="AA18" s="112"/>
      <c r="AB18" s="91"/>
      <c r="AC18" s="92"/>
      <c r="AD18" s="93"/>
      <c r="AE18" s="60"/>
    </row>
    <row r="19" spans="1:31" ht="19.5" customHeight="1">
      <c r="A19" s="24">
        <v>17</v>
      </c>
      <c r="B19" s="269" t="s">
        <v>93</v>
      </c>
      <c r="C19" s="88">
        <v>12</v>
      </c>
      <c r="D19" s="180">
        <v>12</v>
      </c>
      <c r="E19" s="88">
        <v>24</v>
      </c>
      <c r="F19" s="88">
        <v>27</v>
      </c>
      <c r="G19" s="88">
        <v>24</v>
      </c>
      <c r="H19" s="88">
        <v>51</v>
      </c>
      <c r="I19" s="88">
        <v>0</v>
      </c>
      <c r="J19" s="88">
        <v>0</v>
      </c>
      <c r="K19" s="88">
        <v>21</v>
      </c>
      <c r="M19" s="72"/>
      <c r="N19" s="84"/>
      <c r="O19" s="23"/>
      <c r="P19" s="85"/>
      <c r="Q19" s="85"/>
      <c r="R19" s="86"/>
      <c r="S19" s="87"/>
      <c r="T19" s="87"/>
      <c r="U19" s="88"/>
      <c r="V19" s="110"/>
      <c r="W19" s="89"/>
      <c r="X19" s="111"/>
      <c r="Y19" s="90"/>
      <c r="Z19" s="111"/>
      <c r="AA19" s="112"/>
      <c r="AB19" s="91"/>
      <c r="AC19" s="92"/>
      <c r="AD19" s="93"/>
      <c r="AE19" s="60"/>
    </row>
    <row r="20" spans="1:31" ht="19.5" customHeight="1">
      <c r="A20" s="24">
        <v>18</v>
      </c>
      <c r="B20" s="269" t="s">
        <v>99</v>
      </c>
      <c r="C20" s="88">
        <v>29</v>
      </c>
      <c r="D20" s="180">
        <v>5</v>
      </c>
      <c r="E20" s="88">
        <v>34</v>
      </c>
      <c r="F20" s="88">
        <v>56</v>
      </c>
      <c r="G20" s="88">
        <v>10</v>
      </c>
      <c r="H20" s="88">
        <v>66</v>
      </c>
      <c r="I20" s="88">
        <v>0</v>
      </c>
      <c r="J20" s="88">
        <v>0</v>
      </c>
      <c r="K20" s="88">
        <v>29</v>
      </c>
      <c r="M20" s="72"/>
      <c r="N20" s="84"/>
      <c r="O20" s="23"/>
      <c r="P20" s="85"/>
      <c r="Q20" s="85"/>
      <c r="R20" s="86"/>
      <c r="S20" s="87"/>
      <c r="T20" s="87"/>
      <c r="U20" s="88"/>
      <c r="V20" s="110"/>
      <c r="W20" s="89"/>
      <c r="X20" s="111"/>
      <c r="Y20" s="90"/>
      <c r="Z20" s="111"/>
      <c r="AA20" s="112"/>
      <c r="AB20" s="91"/>
      <c r="AC20" s="92"/>
      <c r="AD20" s="93"/>
      <c r="AE20" s="60"/>
    </row>
    <row r="21" spans="1:31" ht="19.5" customHeight="1">
      <c r="A21" s="24">
        <v>19</v>
      </c>
      <c r="B21" s="269" t="s">
        <v>175</v>
      </c>
      <c r="C21" s="88">
        <v>1</v>
      </c>
      <c r="D21" s="180">
        <v>2</v>
      </c>
      <c r="E21" s="88">
        <v>3</v>
      </c>
      <c r="F21" s="88">
        <v>2</v>
      </c>
      <c r="G21" s="88">
        <v>4</v>
      </c>
      <c r="H21" s="88">
        <v>6</v>
      </c>
      <c r="I21" s="88">
        <v>0</v>
      </c>
      <c r="J21" s="88">
        <v>0</v>
      </c>
      <c r="K21" s="88">
        <v>3</v>
      </c>
      <c r="M21" s="72"/>
      <c r="N21" s="84"/>
      <c r="O21" s="23"/>
      <c r="P21" s="85"/>
      <c r="Q21" s="85"/>
      <c r="R21" s="86"/>
      <c r="S21" s="87"/>
      <c r="T21" s="87"/>
      <c r="U21" s="88"/>
      <c r="V21" s="110"/>
      <c r="W21" s="89"/>
      <c r="X21" s="111"/>
      <c r="Y21" s="90"/>
      <c r="Z21" s="111"/>
      <c r="AA21" s="112"/>
      <c r="AB21" s="91"/>
      <c r="AC21" s="92"/>
      <c r="AD21" s="93"/>
      <c r="AE21" s="60"/>
    </row>
    <row r="22" spans="1:31" ht="19.5" customHeight="1">
      <c r="A22" s="24">
        <v>20</v>
      </c>
      <c r="B22" s="269" t="s">
        <v>173</v>
      </c>
      <c r="C22" s="88">
        <v>7</v>
      </c>
      <c r="D22" s="180">
        <v>6</v>
      </c>
      <c r="E22" s="88">
        <v>13</v>
      </c>
      <c r="F22" s="88">
        <v>15</v>
      </c>
      <c r="G22" s="88">
        <v>12</v>
      </c>
      <c r="H22" s="88">
        <v>27</v>
      </c>
      <c r="I22" s="88">
        <v>0</v>
      </c>
      <c r="J22" s="88">
        <v>0</v>
      </c>
      <c r="K22" s="88">
        <v>9</v>
      </c>
      <c r="M22" s="72"/>
      <c r="N22" s="84"/>
      <c r="O22" s="23"/>
      <c r="P22" s="85"/>
      <c r="Q22" s="85"/>
      <c r="R22" s="86"/>
      <c r="S22" s="87"/>
      <c r="T22" s="87"/>
      <c r="U22" s="88"/>
      <c r="V22" s="110"/>
      <c r="W22" s="89"/>
      <c r="X22" s="111"/>
      <c r="Y22" s="90"/>
      <c r="Z22" s="111"/>
      <c r="AA22" s="112"/>
      <c r="AB22" s="91"/>
      <c r="AC22" s="92"/>
      <c r="AD22" s="93"/>
      <c r="AE22" s="60"/>
    </row>
    <row r="23" spans="1:31" ht="19.5" customHeight="1">
      <c r="A23" s="24">
        <v>21</v>
      </c>
      <c r="B23" s="269" t="s">
        <v>172</v>
      </c>
      <c r="C23" s="88">
        <v>11</v>
      </c>
      <c r="D23" s="180">
        <v>14</v>
      </c>
      <c r="E23" s="88">
        <v>25</v>
      </c>
      <c r="F23" s="88">
        <v>25</v>
      </c>
      <c r="G23" s="88">
        <v>31</v>
      </c>
      <c r="H23" s="88">
        <v>56</v>
      </c>
      <c r="I23" s="88">
        <v>0</v>
      </c>
      <c r="J23" s="88">
        <v>0</v>
      </c>
      <c r="K23" s="88">
        <v>22</v>
      </c>
      <c r="M23" s="72"/>
      <c r="N23" s="84"/>
      <c r="O23" s="23"/>
      <c r="P23" s="85"/>
      <c r="Q23" s="85"/>
      <c r="R23" s="86"/>
      <c r="S23" s="87"/>
      <c r="T23" s="87"/>
      <c r="U23" s="88"/>
      <c r="V23" s="110"/>
      <c r="W23" s="89"/>
      <c r="X23" s="111"/>
      <c r="Y23" s="90"/>
      <c r="Z23" s="111"/>
      <c r="AA23" s="112"/>
      <c r="AB23" s="91"/>
      <c r="AC23" s="92"/>
      <c r="AD23" s="93"/>
      <c r="AE23" s="60"/>
    </row>
    <row r="24" spans="1:31" ht="19.5" customHeight="1">
      <c r="A24" s="24">
        <v>22</v>
      </c>
      <c r="B24" s="269" t="s">
        <v>103</v>
      </c>
      <c r="C24" s="88">
        <v>11</v>
      </c>
      <c r="D24" s="180">
        <v>6</v>
      </c>
      <c r="E24" s="88">
        <v>17</v>
      </c>
      <c r="F24" s="88">
        <v>33</v>
      </c>
      <c r="G24" s="88">
        <v>17</v>
      </c>
      <c r="H24" s="88">
        <v>50</v>
      </c>
      <c r="I24" s="88">
        <v>0</v>
      </c>
      <c r="J24" s="88">
        <v>0</v>
      </c>
      <c r="K24" s="88">
        <v>17</v>
      </c>
      <c r="M24" s="72"/>
      <c r="N24" s="84"/>
      <c r="O24" s="23"/>
      <c r="P24" s="85"/>
      <c r="Q24" s="85"/>
      <c r="R24" s="86"/>
      <c r="S24" s="87"/>
      <c r="T24" s="87"/>
      <c r="U24" s="88"/>
      <c r="V24" s="110"/>
      <c r="W24" s="89"/>
      <c r="X24" s="111"/>
      <c r="Y24" s="90"/>
      <c r="Z24" s="111"/>
      <c r="AA24" s="112"/>
      <c r="AB24" s="91"/>
      <c r="AC24" s="92"/>
      <c r="AD24" s="93"/>
      <c r="AE24" s="60"/>
    </row>
    <row r="25" spans="1:31" ht="19.5" customHeight="1">
      <c r="A25" s="24">
        <v>23</v>
      </c>
      <c r="B25" s="269" t="s">
        <v>102</v>
      </c>
      <c r="C25" s="88">
        <v>14</v>
      </c>
      <c r="D25" s="180">
        <v>13</v>
      </c>
      <c r="E25" s="88">
        <v>27</v>
      </c>
      <c r="F25" s="88">
        <v>37</v>
      </c>
      <c r="G25" s="88">
        <v>35</v>
      </c>
      <c r="H25" s="88">
        <v>72</v>
      </c>
      <c r="I25" s="88">
        <v>0</v>
      </c>
      <c r="J25" s="88">
        <v>0</v>
      </c>
      <c r="K25" s="88">
        <v>22</v>
      </c>
      <c r="M25" s="72"/>
      <c r="N25" s="84"/>
      <c r="O25" s="23"/>
      <c r="P25" s="85"/>
      <c r="Q25" s="85"/>
      <c r="R25" s="86"/>
      <c r="S25" s="87"/>
      <c r="T25" s="87"/>
      <c r="U25" s="88"/>
      <c r="V25" s="110"/>
      <c r="W25" s="89"/>
      <c r="X25" s="111"/>
      <c r="Y25" s="90"/>
      <c r="Z25" s="111"/>
      <c r="AA25" s="112"/>
      <c r="AB25" s="91"/>
      <c r="AC25" s="92"/>
      <c r="AD25" s="93"/>
      <c r="AE25" s="60"/>
    </row>
    <row r="26" spans="1:31" ht="19.5" customHeight="1">
      <c r="A26" s="24">
        <v>24</v>
      </c>
      <c r="B26" s="269" t="s">
        <v>101</v>
      </c>
      <c r="C26" s="88">
        <v>20</v>
      </c>
      <c r="D26" s="180">
        <v>20</v>
      </c>
      <c r="E26" s="88">
        <v>40</v>
      </c>
      <c r="F26" s="88">
        <v>53</v>
      </c>
      <c r="G26" s="88">
        <v>56</v>
      </c>
      <c r="H26" s="88">
        <v>109</v>
      </c>
      <c r="I26" s="88">
        <v>0</v>
      </c>
      <c r="J26" s="88">
        <v>0</v>
      </c>
      <c r="K26" s="88">
        <v>31</v>
      </c>
      <c r="M26" s="72" t="s">
        <v>34</v>
      </c>
      <c r="N26" s="84" t="str">
        <f>B26</f>
        <v>クアＳＳ</v>
      </c>
      <c r="O26" s="23">
        <f>C26</f>
        <v>20</v>
      </c>
      <c r="P26" s="85">
        <f>E26</f>
        <v>40</v>
      </c>
      <c r="Q26" s="85">
        <f>F26</f>
        <v>53</v>
      </c>
      <c r="R26" s="86">
        <f>P26+Q26</f>
        <v>93</v>
      </c>
      <c r="S26" s="87">
        <f>H26</f>
        <v>109</v>
      </c>
      <c r="T26" s="87">
        <f>I26</f>
        <v>0</v>
      </c>
      <c r="U26" s="88">
        <f>S26+T26</f>
        <v>109</v>
      </c>
      <c r="V26" s="110">
        <f>U26*1000</f>
        <v>109000</v>
      </c>
      <c r="W26" s="89" t="e">
        <f>(#REF!+K26)</f>
        <v>#REF!</v>
      </c>
      <c r="X26" s="111" t="e">
        <f>W26*2000</f>
        <v>#REF!</v>
      </c>
      <c r="Y26" s="90" t="e">
        <f>#REF!</f>
        <v>#REF!</v>
      </c>
      <c r="Z26" s="111" t="e">
        <f>Y26*400</f>
        <v>#REF!</v>
      </c>
      <c r="AA26" s="112">
        <v>3000</v>
      </c>
      <c r="AB26" s="91" t="e">
        <f>IF(G26=0,0,V26+X26+Z26+AA26)</f>
        <v>#REF!</v>
      </c>
      <c r="AC26" s="92" t="s">
        <v>126</v>
      </c>
      <c r="AD26" s="93"/>
      <c r="AE26" s="60" t="e">
        <f>AD26-AB26</f>
        <v>#REF!</v>
      </c>
    </row>
    <row r="27" spans="1:31" ht="19.5" customHeight="1">
      <c r="A27" s="24">
        <v>25</v>
      </c>
      <c r="B27" s="269" t="s">
        <v>222</v>
      </c>
      <c r="C27" s="88">
        <v>5</v>
      </c>
      <c r="D27" s="180">
        <v>3</v>
      </c>
      <c r="E27" s="88">
        <v>8</v>
      </c>
      <c r="F27" s="88">
        <v>13</v>
      </c>
      <c r="G27" s="88">
        <v>7</v>
      </c>
      <c r="H27" s="88">
        <v>20</v>
      </c>
      <c r="I27" s="88">
        <v>0</v>
      </c>
      <c r="J27" s="88">
        <v>0</v>
      </c>
      <c r="K27" s="88">
        <v>7</v>
      </c>
      <c r="M27" s="72"/>
      <c r="N27" s="84"/>
      <c r="O27" s="264"/>
      <c r="P27" s="85"/>
      <c r="Q27" s="85"/>
      <c r="R27" s="86"/>
      <c r="S27" s="87"/>
      <c r="T27" s="87"/>
      <c r="U27" s="88"/>
      <c r="V27" s="110"/>
      <c r="W27" s="89"/>
      <c r="X27" s="111"/>
      <c r="Y27" s="90"/>
      <c r="Z27" s="111"/>
      <c r="AA27" s="112"/>
      <c r="AB27" s="91"/>
      <c r="AC27" s="92"/>
      <c r="AD27" s="93"/>
      <c r="AE27" s="60"/>
    </row>
    <row r="28" spans="1:31" ht="19.5" customHeight="1">
      <c r="A28" s="24" t="s">
        <v>223</v>
      </c>
      <c r="B28" s="269" t="s">
        <v>115</v>
      </c>
      <c r="C28" s="88">
        <f>SUM(C3:C27)</f>
        <v>298</v>
      </c>
      <c r="D28" s="180">
        <f>SUM(D3:D27)</f>
        <v>243</v>
      </c>
      <c r="E28" s="88">
        <f>C28+D28</f>
        <v>541</v>
      </c>
      <c r="F28" s="88">
        <v>676</v>
      </c>
      <c r="G28" s="88">
        <v>566</v>
      </c>
      <c r="H28" s="88">
        <v>1242</v>
      </c>
      <c r="I28" s="88">
        <v>10</v>
      </c>
      <c r="J28" s="88">
        <v>4</v>
      </c>
      <c r="K28" s="88">
        <v>435</v>
      </c>
      <c r="M28" s="72"/>
      <c r="N28" s="84" t="str">
        <f>B25</f>
        <v>八幡浜ＳＣ</v>
      </c>
      <c r="O28" s="94">
        <f>C28</f>
        <v>298</v>
      </c>
      <c r="P28" s="85">
        <f>E28</f>
        <v>541</v>
      </c>
      <c r="Q28" s="85">
        <f>F28</f>
        <v>676</v>
      </c>
      <c r="R28" s="86">
        <f>P28+Q28</f>
        <v>1217</v>
      </c>
      <c r="S28" s="87">
        <f>H28</f>
        <v>1242</v>
      </c>
      <c r="T28" s="87">
        <f>I28</f>
        <v>10</v>
      </c>
      <c r="U28" s="88">
        <f>S28+T28</f>
        <v>1252</v>
      </c>
      <c r="V28" s="110">
        <f>U28*1000</f>
        <v>1252000</v>
      </c>
      <c r="W28" s="89" t="e">
        <f>(#REF!+K28)</f>
        <v>#REF!</v>
      </c>
      <c r="X28" s="111" t="e">
        <f>W28*2000</f>
        <v>#REF!</v>
      </c>
      <c r="Y28" s="90" t="e">
        <f>#REF!</f>
        <v>#REF!</v>
      </c>
      <c r="Z28" s="111" t="e">
        <f>Y28*400</f>
        <v>#REF!</v>
      </c>
      <c r="AA28" s="112"/>
      <c r="AB28" s="91" t="e">
        <f>IF(G28=0,0,V28+X28+Z28+AA28)</f>
        <v>#REF!</v>
      </c>
      <c r="AC28" s="92" t="s">
        <v>121</v>
      </c>
      <c r="AD28" s="93"/>
      <c r="AE28" s="60" t="e">
        <f>AD28-AB28</f>
        <v>#REF!</v>
      </c>
    </row>
    <row r="29" spans="5:11" ht="13.5">
      <c r="E29" s="15" t="s">
        <v>230</v>
      </c>
      <c r="F29" s="15" t="s">
        <v>225</v>
      </c>
      <c r="G29" s="15" t="s">
        <v>225</v>
      </c>
      <c r="H29" s="15" t="s">
        <v>224</v>
      </c>
      <c r="I29" s="15" t="s">
        <v>211</v>
      </c>
      <c r="J29" s="15" t="s">
        <v>211</v>
      </c>
      <c r="K29" s="15" t="s">
        <v>226</v>
      </c>
    </row>
    <row r="30" spans="6:11" ht="13.5">
      <c r="F30" s="15" t="s">
        <v>228</v>
      </c>
      <c r="G30" s="15" t="s">
        <v>227</v>
      </c>
      <c r="H30" s="15" t="s">
        <v>227</v>
      </c>
      <c r="I30" s="15" t="s">
        <v>227</v>
      </c>
      <c r="J30" s="15" t="s">
        <v>230</v>
      </c>
      <c r="K30" s="15" t="s">
        <v>227</v>
      </c>
    </row>
    <row r="31" spans="6:11" ht="13.5">
      <c r="F31" s="15" t="s">
        <v>227</v>
      </c>
      <c r="G31" s="15" t="s">
        <v>227</v>
      </c>
      <c r="H31" s="15" t="s">
        <v>227</v>
      </c>
      <c r="I31" s="15" t="s">
        <v>227</v>
      </c>
      <c r="K31" s="15" t="s">
        <v>228</v>
      </c>
    </row>
    <row r="32" spans="7:11" ht="13.5">
      <c r="G32" s="15" t="s">
        <v>227</v>
      </c>
      <c r="H32" s="15" t="s">
        <v>227</v>
      </c>
      <c r="K32" s="15" t="s">
        <v>227</v>
      </c>
    </row>
    <row r="33" spans="2:11" ht="13.5">
      <c r="B33" s="261" t="s">
        <v>211</v>
      </c>
      <c r="K33" s="15" t="s">
        <v>228</v>
      </c>
    </row>
    <row r="34" ht="13.5">
      <c r="K34" s="15" t="s">
        <v>227</v>
      </c>
    </row>
  </sheetData>
  <sheetProtection/>
  <mergeCells count="1">
    <mergeCell ref="A1:K1"/>
  </mergeCells>
  <printOptions/>
  <pageMargins left="0.5905511811023623" right="0"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CC31"/>
  <sheetViews>
    <sheetView zoomScalePageLayoutView="0" workbookViewId="0" topLeftCell="V10">
      <selection activeCell="BI33" sqref="BI33"/>
    </sheetView>
  </sheetViews>
  <sheetFormatPr defaultColWidth="9.00390625" defaultRowHeight="18" customHeight="1"/>
  <cols>
    <col min="1" max="1" width="2.125" style="0" customWidth="1"/>
    <col min="3" max="62" width="2.125" style="0" customWidth="1"/>
    <col min="63" max="63" width="3.375" style="0" bestFit="1" customWidth="1"/>
    <col min="64" max="70" width="2.125" style="0" customWidth="1"/>
    <col min="71" max="78" width="2.00390625" style="0" customWidth="1"/>
  </cols>
  <sheetData>
    <row r="2" ht="18" customHeight="1">
      <c r="I2" s="29" t="s">
        <v>48</v>
      </c>
    </row>
    <row r="3" ht="18" customHeight="1">
      <c r="I3" s="29" t="s">
        <v>49</v>
      </c>
    </row>
    <row r="4" ht="18" customHeight="1">
      <c r="I4" s="29" t="s">
        <v>50</v>
      </c>
    </row>
    <row r="5" ht="18" customHeight="1">
      <c r="I5" s="29" t="s">
        <v>51</v>
      </c>
    </row>
    <row r="6" ht="18" customHeight="1">
      <c r="I6" s="29" t="s">
        <v>52</v>
      </c>
    </row>
    <row r="7" spans="2:12" ht="18" customHeight="1">
      <c r="B7" s="365" t="s">
        <v>53</v>
      </c>
      <c r="C7" s="365"/>
      <c r="D7" s="365"/>
      <c r="E7" s="365"/>
      <c r="F7" s="365"/>
      <c r="G7" s="365"/>
      <c r="H7" s="18"/>
      <c r="J7" s="117" t="s">
        <v>137</v>
      </c>
      <c r="L7" s="29"/>
    </row>
    <row r="8" spans="3:10" ht="18" customHeight="1">
      <c r="C8" s="13"/>
      <c r="D8" s="30"/>
      <c r="J8" s="117" t="s">
        <v>138</v>
      </c>
    </row>
    <row r="9" spans="3:4" ht="18" customHeight="1">
      <c r="C9" s="13"/>
      <c r="D9" s="30"/>
    </row>
    <row r="10" spans="2:81" ht="18" customHeight="1">
      <c r="B10" s="31"/>
      <c r="C10" s="9"/>
      <c r="D10" s="32"/>
      <c r="E10" s="31" t="s">
        <v>54</v>
      </c>
      <c r="F10" s="31"/>
      <c r="G10" s="31"/>
      <c r="K10" s="10" t="s">
        <v>55</v>
      </c>
      <c r="L10" s="33"/>
      <c r="M10" s="34"/>
      <c r="N10" s="35"/>
      <c r="O10" s="35"/>
      <c r="P10" s="377" t="s">
        <v>144</v>
      </c>
      <c r="Q10" s="378"/>
      <c r="R10" s="378"/>
      <c r="S10" s="378"/>
      <c r="T10" s="378"/>
      <c r="U10" s="378"/>
      <c r="V10" s="378"/>
      <c r="W10" s="378"/>
      <c r="X10" s="378"/>
      <c r="Y10" s="378"/>
      <c r="Z10" s="378"/>
      <c r="AA10" s="379"/>
      <c r="AB10" s="35"/>
      <c r="AC10" s="35"/>
      <c r="AH10" s="5"/>
      <c r="CC10" s="5"/>
    </row>
    <row r="11" spans="3:29" ht="18" customHeight="1">
      <c r="C11" s="13"/>
      <c r="D11" s="38" t="s">
        <v>56</v>
      </c>
      <c r="E11" s="39"/>
      <c r="F11" s="5"/>
      <c r="G11" s="5"/>
      <c r="N11" s="35"/>
      <c r="O11" s="35"/>
      <c r="P11" s="380"/>
      <c r="Q11" s="381"/>
      <c r="R11" s="381"/>
      <c r="S11" s="381"/>
      <c r="T11" s="381"/>
      <c r="U11" s="381"/>
      <c r="V11" s="381"/>
      <c r="W11" s="381"/>
      <c r="X11" s="381"/>
      <c r="Y11" s="381"/>
      <c r="Z11" s="381"/>
      <c r="AA11" s="382"/>
      <c r="AB11" s="35"/>
      <c r="AC11" s="35"/>
    </row>
    <row r="12" spans="3:61" ht="18" customHeight="1">
      <c r="C12" s="13"/>
      <c r="D12" s="30"/>
      <c r="E12" s="5"/>
      <c r="F12" s="5"/>
      <c r="G12" s="5"/>
      <c r="H12" s="366" t="s">
        <v>57</v>
      </c>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7"/>
      <c r="AR12" s="370" t="s">
        <v>58</v>
      </c>
      <c r="AS12" s="371"/>
      <c r="AT12" s="371"/>
      <c r="AU12" s="371"/>
      <c r="AV12" s="371"/>
      <c r="AW12" s="371"/>
      <c r="AX12" s="372"/>
      <c r="AY12" s="11"/>
      <c r="AZ12" s="36"/>
      <c r="BA12" s="171"/>
      <c r="BB12" s="172"/>
      <c r="BC12" s="172"/>
      <c r="BD12" s="173"/>
      <c r="BE12" s="36"/>
      <c r="BF12" s="36"/>
      <c r="BG12" s="36"/>
      <c r="BH12" s="36"/>
      <c r="BI12" s="37"/>
    </row>
    <row r="13" spans="3:61" ht="18" customHeight="1" thickBot="1">
      <c r="C13" s="13"/>
      <c r="D13" s="30"/>
      <c r="E13" s="5"/>
      <c r="F13" s="5"/>
      <c r="G13" s="5"/>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9"/>
      <c r="AR13" s="373"/>
      <c r="AS13" s="374"/>
      <c r="AT13" s="374"/>
      <c r="AU13" s="374"/>
      <c r="AV13" s="374"/>
      <c r="AW13" s="375"/>
      <c r="AX13" s="376"/>
      <c r="AY13" s="13"/>
      <c r="AZ13" s="5"/>
      <c r="BA13" s="174"/>
      <c r="BB13" s="175" t="s">
        <v>41</v>
      </c>
      <c r="BC13" s="175"/>
      <c r="BD13" s="176"/>
      <c r="BE13" s="40"/>
      <c r="BF13" s="40"/>
      <c r="BG13" s="40"/>
      <c r="BH13" s="40"/>
      <c r="BI13" s="41"/>
    </row>
    <row r="14" spans="3:63" ht="18" customHeight="1" thickBot="1">
      <c r="C14" s="13"/>
      <c r="D14" s="30"/>
      <c r="E14" s="5"/>
      <c r="F14" s="5"/>
      <c r="G14" s="5"/>
      <c r="H14" s="35"/>
      <c r="I14" s="35"/>
      <c r="AM14" s="11"/>
      <c r="AN14" s="36"/>
      <c r="AO14" s="36"/>
      <c r="AP14" s="36"/>
      <c r="AQ14" s="36"/>
      <c r="AR14" s="36"/>
      <c r="AS14" s="36"/>
      <c r="AT14" s="36"/>
      <c r="AU14" s="36"/>
      <c r="AV14" s="36"/>
      <c r="AW14" s="42" t="s">
        <v>59</v>
      </c>
      <c r="AX14" s="43"/>
      <c r="AY14" s="43"/>
      <c r="AZ14" s="44"/>
      <c r="BA14" s="5"/>
      <c r="BB14" s="5"/>
      <c r="BC14" s="5"/>
      <c r="BD14" s="5"/>
      <c r="BE14" s="36"/>
      <c r="BF14" s="36"/>
      <c r="BG14" s="36"/>
      <c r="BH14" s="36"/>
      <c r="BI14" s="36"/>
      <c r="BJ14" s="36"/>
      <c r="BK14" s="105"/>
    </row>
    <row r="15" spans="3:63" ht="18" customHeight="1">
      <c r="C15" s="5"/>
      <c r="D15" s="5"/>
      <c r="E15" s="5"/>
      <c r="F15" s="5"/>
      <c r="G15" s="5"/>
      <c r="H15" s="35"/>
      <c r="I15" s="35"/>
      <c r="K15" s="349" t="s">
        <v>145</v>
      </c>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1"/>
      <c r="AM15" s="13"/>
      <c r="AN15" s="5"/>
      <c r="AO15" s="5"/>
      <c r="AP15" s="5"/>
      <c r="AQ15" s="5"/>
      <c r="AR15" s="5"/>
      <c r="AS15" s="5"/>
      <c r="AT15" s="5"/>
      <c r="AU15" s="5"/>
      <c r="AV15" s="5"/>
      <c r="AW15" s="5"/>
      <c r="AX15" s="5"/>
      <c r="AY15" s="5"/>
      <c r="AZ15" s="5"/>
      <c r="BA15" s="5"/>
      <c r="BB15" s="5"/>
      <c r="BC15" s="5"/>
      <c r="BD15" s="5"/>
      <c r="BE15" s="5"/>
      <c r="BF15" s="5"/>
      <c r="BG15" s="5"/>
      <c r="BH15" s="5"/>
      <c r="BI15" s="5"/>
      <c r="BJ15" s="5"/>
      <c r="BK15" s="106"/>
    </row>
    <row r="16" spans="3:63" ht="18" customHeight="1">
      <c r="C16" s="5"/>
      <c r="D16" s="5"/>
      <c r="E16" s="5"/>
      <c r="F16" s="5"/>
      <c r="G16" s="5"/>
      <c r="H16" s="35"/>
      <c r="I16" s="35"/>
      <c r="K16" s="352"/>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4"/>
      <c r="AM16" s="13"/>
      <c r="AN16" s="5"/>
      <c r="AO16" s="5"/>
      <c r="AP16" s="11"/>
      <c r="AQ16" s="36"/>
      <c r="AR16" s="36"/>
      <c r="AS16" s="36"/>
      <c r="AT16" s="36"/>
      <c r="AU16" s="36"/>
      <c r="AV16" s="36"/>
      <c r="AW16" s="36"/>
      <c r="AX16" s="36"/>
      <c r="AY16" s="6"/>
      <c r="AZ16" s="36"/>
      <c r="BA16" s="36"/>
      <c r="BB16" s="36"/>
      <c r="BC16" s="36"/>
      <c r="BD16" s="36"/>
      <c r="BE16" s="36"/>
      <c r="BF16" s="36"/>
      <c r="BG16" s="36"/>
      <c r="BH16" s="37"/>
      <c r="BI16" s="5"/>
      <c r="BJ16" s="5"/>
      <c r="BK16" s="106"/>
    </row>
    <row r="17" spans="3:63" ht="18" customHeight="1">
      <c r="C17" s="40"/>
      <c r="D17" s="40"/>
      <c r="E17" s="40"/>
      <c r="F17" s="40"/>
      <c r="G17" s="40"/>
      <c r="H17" s="35"/>
      <c r="I17" s="35"/>
      <c r="J17" s="30"/>
      <c r="K17" s="13"/>
      <c r="L17" s="5"/>
      <c r="M17" s="5"/>
      <c r="N17" s="5"/>
      <c r="O17" s="5"/>
      <c r="P17" s="5"/>
      <c r="Q17" s="5"/>
      <c r="R17" s="5"/>
      <c r="S17" s="5"/>
      <c r="T17" s="5"/>
      <c r="U17" s="5"/>
      <c r="V17" s="5"/>
      <c r="W17" s="5"/>
      <c r="X17" s="5"/>
      <c r="Y17" s="5"/>
      <c r="Z17" s="5"/>
      <c r="AA17" s="5"/>
      <c r="AB17" s="5"/>
      <c r="AC17" s="5"/>
      <c r="AD17" s="5"/>
      <c r="AE17" s="5"/>
      <c r="AF17" s="5"/>
      <c r="AG17" s="5"/>
      <c r="AH17" s="5"/>
      <c r="AI17" s="30"/>
      <c r="AM17" s="13"/>
      <c r="AN17" s="5"/>
      <c r="AO17" s="5"/>
      <c r="AP17" s="13"/>
      <c r="AQ17" s="5"/>
      <c r="AR17" s="5"/>
      <c r="AS17" s="5"/>
      <c r="AT17" s="5"/>
      <c r="AU17" s="5"/>
      <c r="AV17" s="5"/>
      <c r="AW17" s="5"/>
      <c r="AX17" s="5"/>
      <c r="AY17" s="8"/>
      <c r="AZ17" s="5"/>
      <c r="BA17" s="5"/>
      <c r="BB17" s="5"/>
      <c r="BC17" s="5"/>
      <c r="BD17" s="5"/>
      <c r="BE17" s="5"/>
      <c r="BF17" s="5"/>
      <c r="BG17" s="5"/>
      <c r="BH17" s="30"/>
      <c r="BI17" s="5"/>
      <c r="BJ17" s="5"/>
      <c r="BK17" s="106" t="s">
        <v>82</v>
      </c>
    </row>
    <row r="18" spans="2:63" ht="18" customHeight="1">
      <c r="B18" s="45" t="s">
        <v>60</v>
      </c>
      <c r="C18" s="46"/>
      <c r="D18" s="10" t="s">
        <v>61</v>
      </c>
      <c r="E18" s="33"/>
      <c r="F18" s="33"/>
      <c r="G18" s="34"/>
      <c r="K18" s="13"/>
      <c r="L18" s="5"/>
      <c r="M18" s="5"/>
      <c r="N18" s="5"/>
      <c r="O18" s="5"/>
      <c r="P18" s="5"/>
      <c r="Q18" s="5"/>
      <c r="R18" s="5"/>
      <c r="S18" s="5"/>
      <c r="T18" s="5"/>
      <c r="U18" s="5"/>
      <c r="V18" s="5"/>
      <c r="W18" s="5"/>
      <c r="X18" s="5"/>
      <c r="Y18" s="5"/>
      <c r="Z18" s="5"/>
      <c r="AA18" s="5"/>
      <c r="AB18" s="5"/>
      <c r="AC18" s="5"/>
      <c r="AD18" s="5"/>
      <c r="AE18" s="5"/>
      <c r="AF18" s="5"/>
      <c r="AG18" s="5"/>
      <c r="AH18" s="5"/>
      <c r="AI18" s="30"/>
      <c r="AM18" s="13"/>
      <c r="AN18" s="5"/>
      <c r="AO18" s="5"/>
      <c r="AP18" s="13"/>
      <c r="AQ18" s="5"/>
      <c r="AR18" s="5" t="s">
        <v>62</v>
      </c>
      <c r="AS18" s="5"/>
      <c r="AT18" s="5"/>
      <c r="AU18" s="5"/>
      <c r="AV18" s="5"/>
      <c r="AW18" s="5"/>
      <c r="AX18" s="5"/>
      <c r="AY18" s="8"/>
      <c r="AZ18" s="5"/>
      <c r="BA18" s="5" t="s">
        <v>63</v>
      </c>
      <c r="BB18" s="5"/>
      <c r="BC18" s="5"/>
      <c r="BD18" s="5"/>
      <c r="BE18" s="5"/>
      <c r="BF18" s="5"/>
      <c r="BG18" s="5"/>
      <c r="BH18" s="30"/>
      <c r="BI18" s="5"/>
      <c r="BJ18" s="5"/>
      <c r="BK18" s="106"/>
    </row>
    <row r="19" spans="2:63" ht="18" customHeight="1">
      <c r="B19" s="45" t="s">
        <v>64</v>
      </c>
      <c r="C19" s="46"/>
      <c r="D19" s="5"/>
      <c r="E19" s="5"/>
      <c r="F19" s="5"/>
      <c r="G19" s="5"/>
      <c r="K19" s="13"/>
      <c r="L19" s="5"/>
      <c r="M19" s="5"/>
      <c r="N19" s="5"/>
      <c r="O19" s="5"/>
      <c r="P19" s="5"/>
      <c r="Q19" s="5"/>
      <c r="R19" s="5" t="s">
        <v>65</v>
      </c>
      <c r="S19" s="5"/>
      <c r="T19" s="5"/>
      <c r="U19" s="5"/>
      <c r="V19" s="5"/>
      <c r="W19" s="5"/>
      <c r="X19" s="5"/>
      <c r="Y19" s="5"/>
      <c r="Z19" s="5"/>
      <c r="AA19" s="5"/>
      <c r="AB19" s="5"/>
      <c r="AC19" s="5"/>
      <c r="AD19" s="5"/>
      <c r="AE19" s="5"/>
      <c r="AF19" s="5"/>
      <c r="AG19" s="5"/>
      <c r="AH19" s="5"/>
      <c r="AI19" s="30"/>
      <c r="AM19" s="13"/>
      <c r="AN19" s="5"/>
      <c r="AO19" s="5"/>
      <c r="AP19" s="13"/>
      <c r="AQ19" s="5"/>
      <c r="AR19" s="5" t="s">
        <v>66</v>
      </c>
      <c r="AS19" s="5"/>
      <c r="AT19" s="5" t="s">
        <v>67</v>
      </c>
      <c r="AU19" s="5"/>
      <c r="AV19" s="5" t="s">
        <v>68</v>
      </c>
      <c r="AY19" s="8"/>
      <c r="BA19" s="5"/>
      <c r="BB19" s="5" t="s">
        <v>66</v>
      </c>
      <c r="BC19" s="5"/>
      <c r="BD19" s="5" t="s">
        <v>67</v>
      </c>
      <c r="BE19" s="5"/>
      <c r="BF19" s="5" t="s">
        <v>68</v>
      </c>
      <c r="BG19" s="5"/>
      <c r="BH19" s="30"/>
      <c r="BI19" s="5"/>
      <c r="BJ19" s="5"/>
      <c r="BK19" s="106" t="s">
        <v>34</v>
      </c>
    </row>
    <row r="20" spans="2:63" ht="18" customHeight="1">
      <c r="B20" s="45" t="s">
        <v>69</v>
      </c>
      <c r="C20" s="46"/>
      <c r="D20" s="5"/>
      <c r="E20" s="40"/>
      <c r="F20" s="40"/>
      <c r="G20" s="40"/>
      <c r="H20" s="40"/>
      <c r="K20" s="12"/>
      <c r="L20" s="40"/>
      <c r="M20" s="40"/>
      <c r="N20" s="40"/>
      <c r="O20" s="40"/>
      <c r="P20" s="40"/>
      <c r="Q20" s="40"/>
      <c r="R20" s="40"/>
      <c r="S20" s="40"/>
      <c r="T20" s="40"/>
      <c r="U20" s="40"/>
      <c r="V20" s="40"/>
      <c r="W20" s="40"/>
      <c r="X20" s="40"/>
      <c r="Y20" s="40"/>
      <c r="Z20" s="40"/>
      <c r="AA20" s="40"/>
      <c r="AB20" s="40"/>
      <c r="AC20" s="40"/>
      <c r="AD20" s="40"/>
      <c r="AE20" s="40"/>
      <c r="AF20" s="40"/>
      <c r="AG20" s="40"/>
      <c r="AH20" s="40"/>
      <c r="AI20" s="41"/>
      <c r="AM20" s="13"/>
      <c r="AN20" s="5"/>
      <c r="AO20" s="5"/>
      <c r="AP20" s="13"/>
      <c r="AQ20" s="5"/>
      <c r="AR20" s="5"/>
      <c r="AS20" s="5"/>
      <c r="AT20" s="5"/>
      <c r="AU20" s="5"/>
      <c r="AV20" s="5"/>
      <c r="AW20" s="5"/>
      <c r="AX20" s="5"/>
      <c r="AY20" s="8"/>
      <c r="AZ20" s="5"/>
      <c r="BA20" s="5"/>
      <c r="BB20" s="5"/>
      <c r="BC20" s="5"/>
      <c r="BD20" s="5"/>
      <c r="BE20" s="5"/>
      <c r="BF20" s="5"/>
      <c r="BG20" s="5"/>
      <c r="BH20" s="30"/>
      <c r="BI20" s="5"/>
      <c r="BJ20" s="5"/>
      <c r="BK20" s="106"/>
    </row>
    <row r="21" spans="1:63" ht="18" customHeight="1">
      <c r="A21" s="30"/>
      <c r="C21" s="30"/>
      <c r="D21" s="30"/>
      <c r="E21" s="5"/>
      <c r="F21" s="5"/>
      <c r="G21" s="5"/>
      <c r="H21" s="37"/>
      <c r="K21" s="11"/>
      <c r="L21" s="36"/>
      <c r="M21" s="36"/>
      <c r="N21" s="36"/>
      <c r="O21" s="36"/>
      <c r="P21" s="36"/>
      <c r="Q21" s="36"/>
      <c r="R21" s="36"/>
      <c r="S21" s="36"/>
      <c r="T21" s="36"/>
      <c r="U21" s="36"/>
      <c r="V21" s="36"/>
      <c r="W21" s="36"/>
      <c r="X21" s="36"/>
      <c r="Y21" s="36"/>
      <c r="Z21" s="36"/>
      <c r="AA21" s="36"/>
      <c r="AB21" s="36"/>
      <c r="AC21" s="36"/>
      <c r="AD21" s="36"/>
      <c r="AE21" s="36"/>
      <c r="AF21" s="36"/>
      <c r="AG21" s="36"/>
      <c r="AH21" s="36"/>
      <c r="AI21" s="37"/>
      <c r="AM21" s="13"/>
      <c r="AN21" s="5"/>
      <c r="AO21" s="5"/>
      <c r="AP21" s="13"/>
      <c r="AQ21" s="5"/>
      <c r="AR21" s="5"/>
      <c r="AS21" s="5"/>
      <c r="AT21" s="5"/>
      <c r="AU21" s="5"/>
      <c r="AV21" s="5"/>
      <c r="AW21" s="5"/>
      <c r="AX21" s="5"/>
      <c r="AY21" s="8"/>
      <c r="AZ21" s="5"/>
      <c r="BA21" s="5"/>
      <c r="BB21" s="5"/>
      <c r="BC21" s="5"/>
      <c r="BD21" s="5"/>
      <c r="BE21" s="5"/>
      <c r="BF21" s="5"/>
      <c r="BG21" s="5"/>
      <c r="BH21" s="30"/>
      <c r="BI21" s="5"/>
      <c r="BJ21" s="5"/>
      <c r="BK21" s="106"/>
    </row>
    <row r="22" spans="1:63" ht="18" customHeight="1">
      <c r="A22" s="30"/>
      <c r="C22" s="30"/>
      <c r="D22" s="30"/>
      <c r="E22" s="5"/>
      <c r="F22" s="5"/>
      <c r="G22" s="5"/>
      <c r="H22" s="30"/>
      <c r="K22" s="13"/>
      <c r="L22" s="5"/>
      <c r="M22" s="5"/>
      <c r="N22" s="5"/>
      <c r="O22" s="5"/>
      <c r="P22" s="5"/>
      <c r="Q22" s="5"/>
      <c r="R22" s="5"/>
      <c r="S22" s="5"/>
      <c r="T22" s="5"/>
      <c r="U22" s="5"/>
      <c r="V22" s="5"/>
      <c r="W22" s="5"/>
      <c r="X22" s="5"/>
      <c r="Y22" s="5"/>
      <c r="Z22" s="5"/>
      <c r="AA22" s="5"/>
      <c r="AB22" s="5"/>
      <c r="AC22" s="5"/>
      <c r="AD22" s="5"/>
      <c r="AE22" s="5"/>
      <c r="AF22" s="5"/>
      <c r="AG22" s="5"/>
      <c r="AH22" s="5"/>
      <c r="AI22" s="30"/>
      <c r="AM22" s="13"/>
      <c r="AN22" s="5"/>
      <c r="AO22" s="5"/>
      <c r="AP22" s="12"/>
      <c r="AQ22" s="40"/>
      <c r="AR22" s="40"/>
      <c r="AS22" s="40"/>
      <c r="AT22" s="40"/>
      <c r="AU22" s="40"/>
      <c r="AV22" s="40"/>
      <c r="AW22" s="40"/>
      <c r="AX22" s="40"/>
      <c r="AY22" s="7"/>
      <c r="AZ22" s="40"/>
      <c r="BA22" s="40"/>
      <c r="BB22" s="40"/>
      <c r="BC22" s="40"/>
      <c r="BD22" s="40"/>
      <c r="BE22" s="40"/>
      <c r="BF22" s="40"/>
      <c r="BG22" s="40"/>
      <c r="BH22" s="41"/>
      <c r="BI22" s="5"/>
      <c r="BJ22" s="5"/>
      <c r="BK22" s="106"/>
    </row>
    <row r="23" spans="1:63" ht="18" customHeight="1" thickBot="1">
      <c r="A23" s="30"/>
      <c r="C23" s="30"/>
      <c r="D23" s="30"/>
      <c r="E23" s="5"/>
      <c r="F23" s="5"/>
      <c r="G23" s="5"/>
      <c r="H23" s="30"/>
      <c r="I23" s="363" t="s">
        <v>70</v>
      </c>
      <c r="J23" s="364" t="s">
        <v>71</v>
      </c>
      <c r="K23" s="13"/>
      <c r="L23" s="5"/>
      <c r="M23" s="5"/>
      <c r="N23" s="11"/>
      <c r="O23" s="36"/>
      <c r="P23" s="36"/>
      <c r="Q23" s="36"/>
      <c r="R23" s="36"/>
      <c r="S23" s="36"/>
      <c r="T23" s="36"/>
      <c r="U23" s="36"/>
      <c r="V23" s="36"/>
      <c r="W23" s="6"/>
      <c r="X23" s="36"/>
      <c r="Y23" s="36"/>
      <c r="Z23" s="36"/>
      <c r="AA23" s="36"/>
      <c r="AB23" s="36"/>
      <c r="AC23" s="36"/>
      <c r="AD23" s="36"/>
      <c r="AE23" s="36"/>
      <c r="AF23" s="37"/>
      <c r="AG23" s="5"/>
      <c r="AH23" s="5"/>
      <c r="AI23" s="30"/>
      <c r="AM23" s="13"/>
      <c r="AN23" s="5"/>
      <c r="AO23" s="5"/>
      <c r="AP23" s="5"/>
      <c r="AQ23" s="5"/>
      <c r="AR23" s="5"/>
      <c r="AS23" s="5"/>
      <c r="AT23" s="5"/>
      <c r="AU23" s="5"/>
      <c r="AV23" s="5"/>
      <c r="AW23" s="47" t="s">
        <v>72</v>
      </c>
      <c r="AX23" s="5"/>
      <c r="AY23" s="5"/>
      <c r="AZ23" s="5"/>
      <c r="BA23" s="5"/>
      <c r="BB23" s="36"/>
      <c r="BC23" s="36"/>
      <c r="BD23" s="36"/>
      <c r="BE23" s="36"/>
      <c r="BF23" s="36"/>
      <c r="BG23" s="5"/>
      <c r="BH23" s="5"/>
      <c r="BI23" s="5"/>
      <c r="BJ23" s="5"/>
      <c r="BK23" s="106"/>
    </row>
    <row r="24" spans="1:63" ht="18" customHeight="1" thickBot="1">
      <c r="A24" s="30"/>
      <c r="C24" s="30"/>
      <c r="D24" s="30"/>
      <c r="E24" s="5"/>
      <c r="F24" s="5"/>
      <c r="G24" s="5"/>
      <c r="H24" s="30"/>
      <c r="I24" s="363"/>
      <c r="J24" s="364"/>
      <c r="K24" s="13"/>
      <c r="L24" s="5"/>
      <c r="M24" s="5"/>
      <c r="N24" s="13"/>
      <c r="O24" s="5"/>
      <c r="P24" s="5"/>
      <c r="Q24" s="5"/>
      <c r="R24" s="5"/>
      <c r="S24" s="5"/>
      <c r="T24" s="5"/>
      <c r="U24" s="5"/>
      <c r="V24" s="5"/>
      <c r="W24" s="8"/>
      <c r="X24" s="5"/>
      <c r="Y24" s="5"/>
      <c r="Z24" s="5"/>
      <c r="AA24" s="5"/>
      <c r="AB24" s="5"/>
      <c r="AC24" s="5"/>
      <c r="AD24" s="5"/>
      <c r="AE24" s="5"/>
      <c r="AF24" s="30"/>
      <c r="AG24" s="5"/>
      <c r="AH24" s="5"/>
      <c r="AI24" s="30"/>
      <c r="AM24" s="13" t="s">
        <v>73</v>
      </c>
      <c r="AN24" s="5"/>
      <c r="AO24" s="5"/>
      <c r="AP24" s="40"/>
      <c r="AQ24" s="40"/>
      <c r="AR24" s="40"/>
      <c r="AS24" s="40"/>
      <c r="AT24" s="40"/>
      <c r="AU24" s="40"/>
      <c r="AV24" s="40"/>
      <c r="AW24" s="40"/>
      <c r="AX24" s="42"/>
      <c r="AY24" s="44"/>
      <c r="AZ24" s="48"/>
      <c r="BA24" s="40"/>
      <c r="BB24" s="40"/>
      <c r="BC24" s="40"/>
      <c r="BD24" s="40"/>
      <c r="BE24" s="40"/>
      <c r="BF24" s="40"/>
      <c r="BG24" s="40"/>
      <c r="BH24" s="40"/>
      <c r="BI24" s="40"/>
      <c r="BJ24" s="41"/>
      <c r="BK24" s="106"/>
    </row>
    <row r="25" spans="1:64" ht="18" customHeight="1">
      <c r="A25" s="30"/>
      <c r="C25" s="30"/>
      <c r="D25" s="30"/>
      <c r="E25" s="5"/>
      <c r="F25" s="5"/>
      <c r="G25" s="5"/>
      <c r="H25" s="30"/>
      <c r="I25" s="363"/>
      <c r="J25" s="364"/>
      <c r="K25" s="13"/>
      <c r="L25" s="5"/>
      <c r="M25" s="5"/>
      <c r="N25" s="13"/>
      <c r="O25" s="5"/>
      <c r="P25" s="5" t="s">
        <v>62</v>
      </c>
      <c r="Q25" s="5"/>
      <c r="R25" s="5"/>
      <c r="S25" s="5"/>
      <c r="T25" s="5"/>
      <c r="U25" s="5"/>
      <c r="V25" s="5"/>
      <c r="W25" s="8"/>
      <c r="X25" s="5"/>
      <c r="Y25" s="5" t="s">
        <v>74</v>
      </c>
      <c r="Z25" s="5"/>
      <c r="AA25" s="5"/>
      <c r="AB25" s="5"/>
      <c r="AC25" s="5"/>
      <c r="AD25" s="5"/>
      <c r="AE25" s="5"/>
      <c r="AF25" s="30"/>
      <c r="AG25" s="5"/>
      <c r="AH25" s="5"/>
      <c r="AI25" s="30"/>
      <c r="AK25" s="118" t="s">
        <v>136</v>
      </c>
      <c r="AL25" s="118"/>
      <c r="AM25" s="119"/>
      <c r="AN25" s="5"/>
      <c r="AO25" s="30"/>
      <c r="AP25" s="49"/>
      <c r="AQ25" s="49"/>
      <c r="AR25" s="49"/>
      <c r="AS25" s="49"/>
      <c r="AT25" s="49"/>
      <c r="AU25" s="49"/>
      <c r="AV25" s="49"/>
      <c r="AW25" s="49"/>
      <c r="AX25" s="50"/>
      <c r="AY25" s="50" t="s">
        <v>75</v>
      </c>
      <c r="AZ25" s="50"/>
      <c r="BA25" s="347" t="s">
        <v>232</v>
      </c>
      <c r="BB25" s="347"/>
      <c r="BC25" s="347"/>
      <c r="BD25" s="347"/>
      <c r="BE25" s="347"/>
      <c r="BF25" s="347"/>
      <c r="BG25" s="347"/>
      <c r="BH25" s="347"/>
      <c r="BI25" s="347"/>
      <c r="BJ25" s="347"/>
      <c r="BK25" s="348"/>
      <c r="BL25" s="51"/>
    </row>
    <row r="26" spans="1:64" ht="18" customHeight="1">
      <c r="A26" s="30"/>
      <c r="C26" s="30"/>
      <c r="D26" s="30"/>
      <c r="E26" s="5"/>
      <c r="F26" s="5"/>
      <c r="G26" s="5"/>
      <c r="H26" s="30"/>
      <c r="I26" s="363"/>
      <c r="J26" s="364"/>
      <c r="K26" s="13"/>
      <c r="L26" s="5"/>
      <c r="M26" s="5"/>
      <c r="N26" s="13"/>
      <c r="O26" s="5"/>
      <c r="P26" s="5" t="s">
        <v>76</v>
      </c>
      <c r="Q26" s="5"/>
      <c r="R26" s="5" t="s">
        <v>77</v>
      </c>
      <c r="S26" s="5"/>
      <c r="T26" s="5" t="s">
        <v>78</v>
      </c>
      <c r="W26" s="8"/>
      <c r="Y26" s="5"/>
      <c r="Z26" s="5" t="s">
        <v>76</v>
      </c>
      <c r="AA26" s="5"/>
      <c r="AB26" s="5" t="s">
        <v>77</v>
      </c>
      <c r="AC26" s="5"/>
      <c r="AD26" s="5" t="s">
        <v>78</v>
      </c>
      <c r="AE26" s="5"/>
      <c r="AF26" s="30"/>
      <c r="AG26" s="5"/>
      <c r="AH26" s="5"/>
      <c r="AI26" s="30"/>
      <c r="AM26" s="12"/>
      <c r="AN26" s="40"/>
      <c r="AO26" s="41"/>
      <c r="AP26" s="50"/>
      <c r="AQ26" s="50"/>
      <c r="AR26" s="50"/>
      <c r="AS26" s="50"/>
      <c r="AT26" s="50"/>
      <c r="AU26" s="50"/>
      <c r="AV26" s="50"/>
      <c r="AW26" s="50"/>
      <c r="AX26" s="50"/>
      <c r="AY26" s="50"/>
      <c r="AZ26" s="50"/>
      <c r="BA26" s="347"/>
      <c r="BB26" s="347"/>
      <c r="BC26" s="347"/>
      <c r="BD26" s="347"/>
      <c r="BE26" s="347"/>
      <c r="BF26" s="347"/>
      <c r="BG26" s="347"/>
      <c r="BH26" s="347"/>
      <c r="BI26" s="347"/>
      <c r="BJ26" s="347"/>
      <c r="BK26" s="348"/>
      <c r="BL26" s="51"/>
    </row>
    <row r="27" spans="1:64" ht="18" customHeight="1">
      <c r="A27" s="30"/>
      <c r="C27" s="5"/>
      <c r="D27" s="5"/>
      <c r="E27" s="5"/>
      <c r="F27" s="5"/>
      <c r="G27" s="5"/>
      <c r="H27" s="30"/>
      <c r="I27" s="363"/>
      <c r="J27" s="364"/>
      <c r="K27" s="13"/>
      <c r="L27" s="5"/>
      <c r="M27" s="5"/>
      <c r="N27" s="13"/>
      <c r="O27" s="5"/>
      <c r="P27" s="5"/>
      <c r="Q27" s="5"/>
      <c r="R27" s="5"/>
      <c r="S27" s="5"/>
      <c r="T27" s="5"/>
      <c r="U27" s="5"/>
      <c r="V27" s="5"/>
      <c r="W27" s="8"/>
      <c r="X27" s="5"/>
      <c r="Y27" s="5"/>
      <c r="Z27" s="5"/>
      <c r="AA27" s="5"/>
      <c r="AB27" s="5"/>
      <c r="AC27" s="5"/>
      <c r="AD27" s="5"/>
      <c r="AE27" s="5"/>
      <c r="AF27" s="30"/>
      <c r="AG27" s="5"/>
      <c r="AH27" s="5"/>
      <c r="AI27" s="30"/>
      <c r="AM27" s="52"/>
      <c r="AN27" s="50"/>
      <c r="AO27" s="50"/>
      <c r="AP27" s="50"/>
      <c r="AQ27" s="50"/>
      <c r="AR27" s="50"/>
      <c r="AS27" s="50" t="s">
        <v>79</v>
      </c>
      <c r="AT27" s="50"/>
      <c r="AU27" s="50"/>
      <c r="AV27" s="50"/>
      <c r="AW27" s="50"/>
      <c r="AX27" s="50"/>
      <c r="AY27" s="50"/>
      <c r="AZ27" s="50"/>
      <c r="BA27" s="50"/>
      <c r="BB27" s="50"/>
      <c r="BC27" s="50"/>
      <c r="BD27" s="50"/>
      <c r="BE27" s="50"/>
      <c r="BF27" s="50"/>
      <c r="BG27" s="50"/>
      <c r="BH27" s="50"/>
      <c r="BI27" s="50"/>
      <c r="BJ27" s="50"/>
      <c r="BK27" s="53"/>
      <c r="BL27" s="51"/>
    </row>
    <row r="28" spans="2:64" ht="18" customHeight="1">
      <c r="B28" s="361" t="s">
        <v>80</v>
      </c>
      <c r="C28" s="361"/>
      <c r="D28" s="361"/>
      <c r="E28" s="361"/>
      <c r="F28" s="5"/>
      <c r="G28" s="5"/>
      <c r="H28" s="30"/>
      <c r="K28" s="13"/>
      <c r="L28" s="5"/>
      <c r="M28" s="5"/>
      <c r="N28" s="13"/>
      <c r="O28" s="5"/>
      <c r="P28" s="5"/>
      <c r="Q28" s="5"/>
      <c r="R28" s="5"/>
      <c r="S28" s="5"/>
      <c r="T28" s="5"/>
      <c r="U28" s="5"/>
      <c r="V28" s="5"/>
      <c r="W28" s="8"/>
      <c r="X28" s="5"/>
      <c r="Y28" s="5"/>
      <c r="Z28" s="5"/>
      <c r="AA28" s="5"/>
      <c r="AB28" s="5"/>
      <c r="AC28" s="5"/>
      <c r="AD28" s="5"/>
      <c r="AE28" s="5"/>
      <c r="AF28" s="30"/>
      <c r="AG28" s="5"/>
      <c r="AH28" s="5"/>
      <c r="AI28" s="30"/>
      <c r="AM28" s="52"/>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3"/>
      <c r="BL28" s="51"/>
    </row>
    <row r="29" spans="3:64" ht="18" customHeight="1">
      <c r="C29" s="5"/>
      <c r="D29" s="5"/>
      <c r="E29" s="5"/>
      <c r="F29" s="5"/>
      <c r="G29" s="5"/>
      <c r="H29" s="30"/>
      <c r="I29" s="12"/>
      <c r="J29" s="41"/>
      <c r="K29" s="13"/>
      <c r="L29" s="5"/>
      <c r="M29" s="5"/>
      <c r="N29" s="12"/>
      <c r="O29" s="40"/>
      <c r="P29" s="40"/>
      <c r="Q29" s="40"/>
      <c r="R29" s="40"/>
      <c r="S29" s="40"/>
      <c r="T29" s="40"/>
      <c r="U29" s="40"/>
      <c r="V29" s="40"/>
      <c r="W29" s="7"/>
      <c r="X29" s="40"/>
      <c r="Y29" s="40"/>
      <c r="Z29" s="40"/>
      <c r="AA29" s="40"/>
      <c r="AB29" s="40"/>
      <c r="AC29" s="40"/>
      <c r="AD29" s="40"/>
      <c r="AE29" s="40"/>
      <c r="AF29" s="41"/>
      <c r="AG29" s="5"/>
      <c r="AH29" s="5"/>
      <c r="AI29" s="30"/>
      <c r="AM29" s="52"/>
      <c r="AN29" s="50"/>
      <c r="AO29" s="50"/>
      <c r="AP29" s="50"/>
      <c r="AQ29" s="362" t="s">
        <v>231</v>
      </c>
      <c r="AR29" s="362"/>
      <c r="AS29" s="362"/>
      <c r="AT29" s="362"/>
      <c r="AU29" s="362"/>
      <c r="AV29" s="362"/>
      <c r="AW29" s="362"/>
      <c r="AX29" s="362"/>
      <c r="AY29" s="362"/>
      <c r="AZ29" s="362"/>
      <c r="BA29" s="50"/>
      <c r="BB29" s="50"/>
      <c r="BC29" s="50"/>
      <c r="BD29" s="50"/>
      <c r="BE29" s="50"/>
      <c r="BF29" s="50"/>
      <c r="BG29" s="50"/>
      <c r="BH29" s="50"/>
      <c r="BI29" s="50"/>
      <c r="BJ29" s="50"/>
      <c r="BK29" s="53"/>
      <c r="BL29" s="51"/>
    </row>
    <row r="30" spans="2:64" ht="18" customHeight="1">
      <c r="B30" s="18" t="s">
        <v>81</v>
      </c>
      <c r="D30" s="164"/>
      <c r="E30" s="165" t="s">
        <v>146</v>
      </c>
      <c r="F30" s="164"/>
      <c r="G30" s="164"/>
      <c r="H30" s="164"/>
      <c r="I30" s="355" t="s">
        <v>147</v>
      </c>
      <c r="J30" s="356"/>
      <c r="K30" s="356"/>
      <c r="L30" s="357"/>
      <c r="M30" s="13"/>
      <c r="N30" s="5"/>
      <c r="O30" s="5"/>
      <c r="P30" s="5"/>
      <c r="Q30" s="5"/>
      <c r="R30" s="5"/>
      <c r="S30" s="5"/>
      <c r="T30" s="5"/>
      <c r="U30" s="5"/>
      <c r="V30" s="5"/>
      <c r="W30" s="5"/>
      <c r="X30" s="5"/>
      <c r="Y30" s="5"/>
      <c r="Z30" s="5"/>
      <c r="AA30" s="5"/>
      <c r="AB30" s="5"/>
      <c r="AC30" s="5"/>
      <c r="AD30" s="5"/>
      <c r="AE30" s="5"/>
      <c r="AF30" s="5"/>
      <c r="AG30" s="5"/>
      <c r="AH30" s="5"/>
      <c r="AI30" s="30"/>
      <c r="AM30" s="52"/>
      <c r="AN30" s="50"/>
      <c r="AO30" s="50"/>
      <c r="AP30" s="50"/>
      <c r="AQ30" s="362"/>
      <c r="AR30" s="362"/>
      <c r="AS30" s="362"/>
      <c r="AT30" s="362"/>
      <c r="AU30" s="362"/>
      <c r="AV30" s="362"/>
      <c r="AW30" s="362"/>
      <c r="AX30" s="362"/>
      <c r="AY30" s="362"/>
      <c r="AZ30" s="362"/>
      <c r="BA30" s="50"/>
      <c r="BB30" s="50"/>
      <c r="BC30" s="50"/>
      <c r="BD30" s="50"/>
      <c r="BE30" s="50"/>
      <c r="BF30" s="50"/>
      <c r="BG30" s="50"/>
      <c r="BH30" s="50"/>
      <c r="BI30" s="50"/>
      <c r="BJ30" s="50"/>
      <c r="BK30" s="53"/>
      <c r="BL30" s="51"/>
    </row>
    <row r="31" spans="4:63" ht="18" customHeight="1">
      <c r="D31" s="166" t="s">
        <v>148</v>
      </c>
      <c r="E31" s="166"/>
      <c r="F31" s="166"/>
      <c r="G31" s="166"/>
      <c r="H31" s="166"/>
      <c r="I31" s="358"/>
      <c r="J31" s="359"/>
      <c r="K31" s="359"/>
      <c r="L31" s="360"/>
      <c r="M31" s="12" t="s">
        <v>149</v>
      </c>
      <c r="N31" s="40"/>
      <c r="O31" s="167" t="s">
        <v>150</v>
      </c>
      <c r="P31" s="40"/>
      <c r="Q31" s="40"/>
      <c r="R31" s="40"/>
      <c r="S31" s="40"/>
      <c r="T31" s="40"/>
      <c r="U31" s="40"/>
      <c r="V31" s="40"/>
      <c r="W31" s="40"/>
      <c r="X31" s="40"/>
      <c r="Y31" s="40"/>
      <c r="Z31" s="40"/>
      <c r="AA31" s="40"/>
      <c r="AB31" s="40"/>
      <c r="AC31" s="40"/>
      <c r="AD31" s="40"/>
      <c r="AE31" s="40"/>
      <c r="AF31" s="40"/>
      <c r="AG31" s="40"/>
      <c r="AH31" s="40"/>
      <c r="AI31" s="41"/>
      <c r="AM31" s="54"/>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6"/>
    </row>
  </sheetData>
  <sheetProtection/>
  <mergeCells count="11">
    <mergeCell ref="B7:G7"/>
    <mergeCell ref="H12:AI13"/>
    <mergeCell ref="AR12:AX13"/>
    <mergeCell ref="P10:AA11"/>
    <mergeCell ref="BA25:BK26"/>
    <mergeCell ref="K15:AI16"/>
    <mergeCell ref="I30:L31"/>
    <mergeCell ref="B28:E28"/>
    <mergeCell ref="AQ29:AZ30"/>
    <mergeCell ref="I23:I27"/>
    <mergeCell ref="J23:J27"/>
  </mergeCells>
  <printOptions/>
  <pageMargins left="0.1968503937007874" right="0" top="0.1968503937007874" bottom="0.3937007874015748"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CV30"/>
  <sheetViews>
    <sheetView view="pageBreakPreview" zoomScale="75" zoomScaleSheetLayoutView="75" zoomScalePageLayoutView="0" workbookViewId="0" topLeftCell="L1">
      <selection activeCell="BU9" sqref="BU9"/>
    </sheetView>
  </sheetViews>
  <sheetFormatPr defaultColWidth="1.75390625" defaultRowHeight="13.5"/>
  <cols>
    <col min="1" max="16384" width="1.75390625" style="51" customWidth="1"/>
  </cols>
  <sheetData>
    <row r="1" spans="2:99" ht="42.75" customHeight="1" thickBot="1">
      <c r="B1" s="420" t="s">
        <v>135</v>
      </c>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18" t="s">
        <v>28</v>
      </c>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9"/>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row>
    <row r="2" spans="2:99" ht="42.75" customHeight="1" thickBot="1">
      <c r="B2" s="423" t="s">
        <v>154</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5"/>
      <c r="AC2" s="425"/>
      <c r="AD2" s="425"/>
      <c r="AE2" s="425"/>
      <c r="AF2" s="425"/>
      <c r="AG2" s="425"/>
      <c r="AH2" s="425"/>
      <c r="AI2" s="425"/>
      <c r="AJ2" s="425"/>
      <c r="AK2" s="425"/>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5"/>
      <c r="BM2" s="425"/>
      <c r="BN2" s="425"/>
      <c r="BO2" s="425"/>
      <c r="BP2" s="425"/>
      <c r="BQ2" s="425"/>
      <c r="BR2" s="425"/>
      <c r="BS2" s="425"/>
      <c r="BT2" s="425"/>
      <c r="BU2" s="425"/>
      <c r="BV2" s="424"/>
      <c r="BW2" s="424"/>
      <c r="BX2" s="424"/>
      <c r="BY2" s="424"/>
      <c r="BZ2" s="424"/>
      <c r="CA2" s="424"/>
      <c r="CB2" s="424"/>
      <c r="CC2" s="424"/>
      <c r="CD2" s="424"/>
      <c r="CE2" s="424"/>
      <c r="CF2" s="424"/>
      <c r="CG2" s="424"/>
      <c r="CH2" s="424"/>
      <c r="CI2" s="424"/>
      <c r="CJ2" s="424"/>
      <c r="CK2" s="424"/>
      <c r="CL2" s="424"/>
      <c r="CM2" s="424"/>
      <c r="CN2" s="424"/>
      <c r="CO2" s="424"/>
      <c r="CP2" s="424"/>
      <c r="CQ2" s="424"/>
      <c r="CR2" s="424"/>
      <c r="CS2" s="424"/>
      <c r="CT2" s="424"/>
      <c r="CU2" s="424"/>
    </row>
    <row r="3" spans="1:99" ht="42.75" customHeight="1" thickBot="1">
      <c r="A3" s="27"/>
      <c r="B3" s="296" t="s">
        <v>211</v>
      </c>
      <c r="C3" s="297"/>
      <c r="D3" s="395" t="s">
        <v>211</v>
      </c>
      <c r="E3" s="396"/>
      <c r="F3" s="396"/>
      <c r="G3" s="396"/>
      <c r="H3" s="396"/>
      <c r="I3" s="397"/>
      <c r="J3" s="253"/>
      <c r="K3" s="398" t="s">
        <v>240</v>
      </c>
      <c r="L3" s="399"/>
      <c r="M3" s="399"/>
      <c r="N3" s="399"/>
      <c r="O3" s="400"/>
      <c r="P3" s="400"/>
      <c r="Q3" s="399"/>
      <c r="R3" s="401"/>
      <c r="S3" s="253"/>
      <c r="T3" s="405" t="s">
        <v>251</v>
      </c>
      <c r="U3" s="406"/>
      <c r="V3" s="406"/>
      <c r="W3" s="406"/>
      <c r="X3" s="406"/>
      <c r="Y3" s="406"/>
      <c r="Z3" s="407"/>
      <c r="AA3" s="408"/>
      <c r="AB3" s="122"/>
      <c r="AC3" s="121"/>
      <c r="AD3" s="128"/>
      <c r="AE3" s="128"/>
      <c r="AF3" s="128"/>
      <c r="AG3" s="128"/>
      <c r="AH3" s="128"/>
      <c r="AI3" s="121"/>
      <c r="AJ3" s="121"/>
      <c r="AK3" s="121"/>
      <c r="AL3" s="284" t="s">
        <v>211</v>
      </c>
      <c r="AM3" s="285"/>
      <c r="AN3" s="309"/>
      <c r="AO3" s="485" t="s">
        <v>249</v>
      </c>
      <c r="AP3" s="396"/>
      <c r="AQ3" s="396"/>
      <c r="AR3" s="410"/>
      <c r="AS3" s="276"/>
      <c r="AT3" s="253"/>
      <c r="AU3" s="482" t="s">
        <v>246</v>
      </c>
      <c r="AV3" s="483"/>
      <c r="AW3" s="483"/>
      <c r="AX3" s="483"/>
      <c r="AY3" s="483"/>
      <c r="AZ3" s="483"/>
      <c r="BA3" s="483"/>
      <c r="BB3" s="484"/>
      <c r="BC3" s="253"/>
      <c r="BD3" s="489" t="s">
        <v>200</v>
      </c>
      <c r="BE3" s="454"/>
      <c r="BF3" s="430"/>
      <c r="BG3" s="430"/>
      <c r="BH3" s="430"/>
      <c r="BI3" s="430"/>
      <c r="BJ3" s="430"/>
      <c r="BK3" s="431"/>
      <c r="BL3" s="183"/>
      <c r="BM3" s="183"/>
      <c r="BN3" s="183"/>
      <c r="BO3" s="184"/>
      <c r="BP3" s="184"/>
      <c r="BQ3" s="184"/>
      <c r="BR3" s="184"/>
      <c r="BS3" s="184"/>
      <c r="BT3" s="183"/>
      <c r="BU3" s="183"/>
      <c r="BV3" s="494" t="s">
        <v>266</v>
      </c>
      <c r="BW3" s="495"/>
      <c r="BX3" s="491" t="s">
        <v>151</v>
      </c>
      <c r="BY3" s="391"/>
      <c r="BZ3" s="391"/>
      <c r="CA3" s="391"/>
      <c r="CB3" s="391"/>
      <c r="CC3" s="452"/>
      <c r="CD3" s="253"/>
      <c r="CE3" s="334"/>
      <c r="CF3" s="302"/>
      <c r="CG3" s="302"/>
      <c r="CH3" s="302"/>
      <c r="CI3" s="302"/>
      <c r="CJ3" s="302"/>
      <c r="CK3" s="496" t="s">
        <v>250</v>
      </c>
      <c r="CL3" s="497"/>
      <c r="CM3" s="253"/>
      <c r="CN3" s="459" t="s">
        <v>264</v>
      </c>
      <c r="CO3" s="396"/>
      <c r="CP3" s="396"/>
      <c r="CQ3" s="396"/>
      <c r="CR3" s="396"/>
      <c r="CS3" s="396"/>
      <c r="CT3" s="396"/>
      <c r="CU3" s="410"/>
    </row>
    <row r="4" spans="1:99" ht="42.75" customHeight="1" thickBot="1">
      <c r="A4" s="27"/>
      <c r="B4" s="218"/>
      <c r="C4" s="219"/>
      <c r="D4" s="197"/>
      <c r="E4" s="197"/>
      <c r="F4" s="197"/>
      <c r="G4" s="247"/>
      <c r="H4" s="197"/>
      <c r="I4" s="200"/>
      <c r="J4" s="129"/>
      <c r="K4" s="303"/>
      <c r="L4" s="304"/>
      <c r="M4" s="304"/>
      <c r="N4" s="305"/>
      <c r="O4" s="221"/>
      <c r="P4" s="222"/>
      <c r="Q4" s="233"/>
      <c r="R4" s="234"/>
      <c r="S4" s="169"/>
      <c r="T4" s="409" t="s">
        <v>252</v>
      </c>
      <c r="U4" s="396"/>
      <c r="V4" s="396"/>
      <c r="W4" s="396"/>
      <c r="X4" s="396"/>
      <c r="Y4" s="410"/>
      <c r="Z4" s="312"/>
      <c r="AA4" s="310"/>
      <c r="AB4" s="122"/>
      <c r="AC4" s="121"/>
      <c r="AD4" s="128"/>
      <c r="AE4" s="128"/>
      <c r="AF4" s="128"/>
      <c r="AG4" s="128"/>
      <c r="AH4" s="128"/>
      <c r="AI4" s="121"/>
      <c r="AJ4" s="121"/>
      <c r="AK4" s="121"/>
      <c r="AL4" s="478" t="s">
        <v>243</v>
      </c>
      <c r="AM4" s="479"/>
      <c r="AN4" s="479"/>
      <c r="AO4" s="480"/>
      <c r="AP4" s="480"/>
      <c r="AQ4" s="480"/>
      <c r="AR4" s="480"/>
      <c r="AS4" s="481"/>
      <c r="AT4" s="169"/>
      <c r="AU4" s="393" t="s">
        <v>245</v>
      </c>
      <c r="AV4" s="394"/>
      <c r="AW4" s="394"/>
      <c r="AX4" s="394"/>
      <c r="AY4" s="394"/>
      <c r="AZ4" s="394"/>
      <c r="BA4" s="394"/>
      <c r="BB4" s="392"/>
      <c r="BC4" s="129"/>
      <c r="BD4" s="296"/>
      <c r="BE4" s="297"/>
      <c r="BF4" s="275"/>
      <c r="BG4" s="275"/>
      <c r="BH4" s="275"/>
      <c r="BI4" s="275"/>
      <c r="BJ4" s="275"/>
      <c r="BK4" s="324"/>
      <c r="BL4" s="183"/>
      <c r="BM4" s="183"/>
      <c r="BN4" s="183"/>
      <c r="BO4" s="184"/>
      <c r="BP4" s="184"/>
      <c r="BQ4" s="184"/>
      <c r="BR4" s="184"/>
      <c r="BS4" s="184"/>
      <c r="BT4" s="183"/>
      <c r="BU4" s="183"/>
      <c r="BV4" s="409" t="s">
        <v>258</v>
      </c>
      <c r="BW4" s="396"/>
      <c r="BX4" s="396"/>
      <c r="BY4" s="396"/>
      <c r="BZ4" s="396"/>
      <c r="CA4" s="396"/>
      <c r="CB4" s="410"/>
      <c r="CC4" s="333"/>
      <c r="CD4" s="168"/>
      <c r="CE4" s="486" t="s">
        <v>242</v>
      </c>
      <c r="CF4" s="487"/>
      <c r="CG4" s="487"/>
      <c r="CH4" s="487"/>
      <c r="CI4" s="487"/>
      <c r="CJ4" s="487"/>
      <c r="CK4" s="487"/>
      <c r="CL4" s="488"/>
      <c r="CM4" s="168"/>
      <c r="CN4" s="393" t="s">
        <v>245</v>
      </c>
      <c r="CO4" s="394"/>
      <c r="CP4" s="394"/>
      <c r="CQ4" s="394"/>
      <c r="CR4" s="394"/>
      <c r="CS4" s="394"/>
      <c r="CT4" s="394"/>
      <c r="CU4" s="392"/>
    </row>
    <row r="5" spans="1:99" ht="42.75" customHeight="1" thickBot="1">
      <c r="A5" s="27"/>
      <c r="B5" s="428" t="s">
        <v>238</v>
      </c>
      <c r="C5" s="394"/>
      <c r="D5" s="394"/>
      <c r="E5" s="394"/>
      <c r="F5" s="394"/>
      <c r="G5" s="394"/>
      <c r="H5" s="394"/>
      <c r="I5" s="416"/>
      <c r="J5" s="298"/>
      <c r="K5" s="411" t="s">
        <v>239</v>
      </c>
      <c r="L5" s="412"/>
      <c r="M5" s="412"/>
      <c r="N5" s="412"/>
      <c r="O5" s="412"/>
      <c r="P5" s="412"/>
      <c r="Q5" s="413"/>
      <c r="R5" s="414"/>
      <c r="S5" s="168"/>
      <c r="T5" s="415" t="s">
        <v>241</v>
      </c>
      <c r="U5" s="391"/>
      <c r="V5" s="391"/>
      <c r="W5" s="391"/>
      <c r="X5" s="394"/>
      <c r="Y5" s="394"/>
      <c r="Z5" s="394"/>
      <c r="AA5" s="416"/>
      <c r="AB5" s="122"/>
      <c r="AC5" s="121"/>
      <c r="AD5" s="128"/>
      <c r="AE5" s="128"/>
      <c r="AF5" s="128"/>
      <c r="AG5" s="128"/>
      <c r="AH5" s="128"/>
      <c r="AI5" s="121"/>
      <c r="AJ5" s="121"/>
      <c r="AK5" s="121"/>
      <c r="AL5" s="296" t="s">
        <v>211</v>
      </c>
      <c r="AM5" s="308"/>
      <c r="AN5" s="308"/>
      <c r="AO5" s="308"/>
      <c r="AP5" s="308"/>
      <c r="AQ5" s="297"/>
      <c r="AR5" s="282"/>
      <c r="AS5" s="283"/>
      <c r="AT5" s="129"/>
      <c r="AU5" s="389" t="s">
        <v>244</v>
      </c>
      <c r="AV5" s="390"/>
      <c r="AW5" s="390"/>
      <c r="AX5" s="391"/>
      <c r="AY5" s="391"/>
      <c r="AZ5" s="391"/>
      <c r="BA5" s="392"/>
      <c r="BB5" s="318"/>
      <c r="BC5" s="130"/>
      <c r="BD5" s="429" t="s">
        <v>257</v>
      </c>
      <c r="BE5" s="391"/>
      <c r="BF5" s="430"/>
      <c r="BG5" s="430"/>
      <c r="BH5" s="430"/>
      <c r="BI5" s="430"/>
      <c r="BJ5" s="430"/>
      <c r="BK5" s="431"/>
      <c r="BL5" s="185"/>
      <c r="BM5" s="183"/>
      <c r="BN5" s="183"/>
      <c r="BO5" s="184"/>
      <c r="BP5" s="184"/>
      <c r="BQ5" s="184"/>
      <c r="BR5" s="184"/>
      <c r="BS5" s="184"/>
      <c r="BT5" s="183"/>
      <c r="BU5" s="183"/>
      <c r="BV5" s="411" t="s">
        <v>239</v>
      </c>
      <c r="BW5" s="412"/>
      <c r="BX5" s="467"/>
      <c r="BY5" s="467"/>
      <c r="BZ5" s="467"/>
      <c r="CA5" s="467"/>
      <c r="CB5" s="492"/>
      <c r="CC5" s="493"/>
      <c r="CD5" s="129"/>
      <c r="CE5" s="490" t="s">
        <v>241</v>
      </c>
      <c r="CF5" s="454"/>
      <c r="CG5" s="454"/>
      <c r="CH5" s="454"/>
      <c r="CI5" s="454"/>
      <c r="CJ5" s="454"/>
      <c r="CK5" s="396"/>
      <c r="CL5" s="410"/>
      <c r="CM5" s="130"/>
      <c r="CN5" s="395" t="s">
        <v>261</v>
      </c>
      <c r="CO5" s="506"/>
      <c r="CP5" s="506"/>
      <c r="CQ5" s="506"/>
      <c r="CR5" s="507"/>
      <c r="CS5" s="507"/>
      <c r="CT5" s="507"/>
      <c r="CU5" s="508"/>
    </row>
    <row r="6" spans="1:99" ht="42.75" customHeight="1" thickBot="1">
      <c r="A6" s="27"/>
      <c r="B6" s="210"/>
      <c r="C6" s="211"/>
      <c r="D6" s="211"/>
      <c r="E6" s="212"/>
      <c r="F6" s="213"/>
      <c r="G6" s="402" t="s">
        <v>250</v>
      </c>
      <c r="H6" s="403"/>
      <c r="I6" s="404"/>
      <c r="J6" s="253"/>
      <c r="K6" s="299"/>
      <c r="L6" s="300"/>
      <c r="M6" s="300"/>
      <c r="N6" s="301"/>
      <c r="O6" s="202"/>
      <c r="P6" s="201"/>
      <c r="Q6" s="201"/>
      <c r="R6" s="230"/>
      <c r="S6" s="168"/>
      <c r="T6" s="209"/>
      <c r="U6" s="228"/>
      <c r="V6" s="306"/>
      <c r="W6" s="307"/>
      <c r="X6" s="196"/>
      <c r="Y6" s="197"/>
      <c r="Z6" s="197"/>
      <c r="AA6" s="200"/>
      <c r="AB6" s="122"/>
      <c r="AC6" s="121"/>
      <c r="AD6" s="128"/>
      <c r="AE6" s="128"/>
      <c r="AF6" s="128"/>
      <c r="AG6" s="128"/>
      <c r="AH6" s="128"/>
      <c r="AI6" s="121"/>
      <c r="AJ6" s="121"/>
      <c r="AK6" s="121"/>
      <c r="AL6" s="428" t="s">
        <v>202</v>
      </c>
      <c r="AM6" s="394"/>
      <c r="AN6" s="394"/>
      <c r="AO6" s="394"/>
      <c r="AP6" s="394"/>
      <c r="AQ6" s="394"/>
      <c r="AR6" s="396"/>
      <c r="AS6" s="410"/>
      <c r="AT6" s="169"/>
      <c r="AU6" s="316"/>
      <c r="AV6" s="317"/>
      <c r="AW6" s="223"/>
      <c r="AX6" s="204"/>
      <c r="AY6" s="205"/>
      <c r="AZ6" s="205"/>
      <c r="BA6" s="205"/>
      <c r="BB6" s="226"/>
      <c r="BC6" s="130"/>
      <c r="BD6" s="210"/>
      <c r="BE6" s="323"/>
      <c r="BF6" s="231"/>
      <c r="BG6" s="233"/>
      <c r="BH6" s="233"/>
      <c r="BI6" s="233"/>
      <c r="BJ6" s="233"/>
      <c r="BK6" s="234"/>
      <c r="BL6" s="185"/>
      <c r="BM6" s="183"/>
      <c r="BN6" s="183"/>
      <c r="BO6" s="184"/>
      <c r="BP6" s="184"/>
      <c r="BQ6" s="184"/>
      <c r="BR6" s="184"/>
      <c r="BS6" s="184"/>
      <c r="BT6" s="183"/>
      <c r="BU6" s="183"/>
      <c r="BV6" s="204"/>
      <c r="BW6" s="328"/>
      <c r="BX6" s="329"/>
      <c r="BY6" s="241"/>
      <c r="BZ6" s="241"/>
      <c r="CA6" s="241"/>
      <c r="CB6" s="241"/>
      <c r="CC6" s="242"/>
      <c r="CD6" s="168"/>
      <c r="CE6" s="209"/>
      <c r="CF6" s="331"/>
      <c r="CG6" s="228"/>
      <c r="CH6" s="228"/>
      <c r="CI6" s="228"/>
      <c r="CJ6" s="332"/>
      <c r="CK6" s="218"/>
      <c r="CL6" s="330"/>
      <c r="CM6" s="169"/>
      <c r="CN6" s="502" t="s">
        <v>260</v>
      </c>
      <c r="CO6" s="503"/>
      <c r="CP6" s="503"/>
      <c r="CQ6" s="503"/>
      <c r="CR6" s="503"/>
      <c r="CS6" s="504"/>
      <c r="CT6" s="504"/>
      <c r="CU6" s="505"/>
    </row>
    <row r="7" spans="1:100" ht="42.75" customHeight="1" thickBot="1">
      <c r="A7" s="27"/>
      <c r="B7" s="411" t="s">
        <v>236</v>
      </c>
      <c r="C7" s="412"/>
      <c r="D7" s="412"/>
      <c r="E7" s="412"/>
      <c r="F7" s="412"/>
      <c r="G7" s="457"/>
      <c r="H7" s="457"/>
      <c r="I7" s="458"/>
      <c r="J7" s="130"/>
      <c r="K7" s="462" t="s">
        <v>153</v>
      </c>
      <c r="L7" s="463"/>
      <c r="M7" s="463"/>
      <c r="N7" s="463"/>
      <c r="O7" s="464"/>
      <c r="P7" s="464"/>
      <c r="Q7" s="464"/>
      <c r="R7" s="465"/>
      <c r="S7" s="168"/>
      <c r="T7" s="469" t="s">
        <v>237</v>
      </c>
      <c r="U7" s="470"/>
      <c r="V7" s="470"/>
      <c r="W7" s="470"/>
      <c r="X7" s="470"/>
      <c r="Y7" s="470"/>
      <c r="Z7" s="470"/>
      <c r="AA7" s="471"/>
      <c r="AB7" s="121"/>
      <c r="AC7" s="121"/>
      <c r="AD7" s="128"/>
      <c r="AE7" s="128"/>
      <c r="AF7" s="128"/>
      <c r="AG7" s="128"/>
      <c r="AH7" s="128"/>
      <c r="AI7" s="121"/>
      <c r="AJ7" s="121"/>
      <c r="AK7" s="121"/>
      <c r="AL7" s="472" t="s">
        <v>242</v>
      </c>
      <c r="AM7" s="473"/>
      <c r="AN7" s="473"/>
      <c r="AO7" s="473"/>
      <c r="AP7" s="473"/>
      <c r="AQ7" s="473"/>
      <c r="AR7" s="473"/>
      <c r="AS7" s="474"/>
      <c r="AT7" s="169"/>
      <c r="AU7" s="313" t="s">
        <v>211</v>
      </c>
      <c r="AV7" s="314"/>
      <c r="AW7" s="315"/>
      <c r="AX7" s="386" t="s">
        <v>203</v>
      </c>
      <c r="AY7" s="387"/>
      <c r="AZ7" s="387"/>
      <c r="BA7" s="387"/>
      <c r="BB7" s="388"/>
      <c r="BC7" s="130"/>
      <c r="BD7" s="466" t="s">
        <v>236</v>
      </c>
      <c r="BE7" s="467"/>
      <c r="BF7" s="467"/>
      <c r="BG7" s="467"/>
      <c r="BH7" s="467"/>
      <c r="BI7" s="467"/>
      <c r="BJ7" s="467"/>
      <c r="BK7" s="468"/>
      <c r="BL7" s="185"/>
      <c r="BM7" s="183"/>
      <c r="BN7" s="183"/>
      <c r="BO7" s="184"/>
      <c r="BP7" s="184"/>
      <c r="BQ7" s="184"/>
      <c r="BR7" s="184"/>
      <c r="BS7" s="184"/>
      <c r="BT7" s="183"/>
      <c r="BU7" s="183"/>
      <c r="BV7" s="462" t="s">
        <v>153</v>
      </c>
      <c r="BW7" s="463"/>
      <c r="BX7" s="464"/>
      <c r="BY7" s="464"/>
      <c r="BZ7" s="464"/>
      <c r="CA7" s="464"/>
      <c r="CB7" s="464"/>
      <c r="CC7" s="465"/>
      <c r="CD7" s="168"/>
      <c r="CE7" s="469" t="s">
        <v>237</v>
      </c>
      <c r="CF7" s="470"/>
      <c r="CG7" s="470"/>
      <c r="CH7" s="470"/>
      <c r="CI7" s="470"/>
      <c r="CJ7" s="470"/>
      <c r="CK7" s="470"/>
      <c r="CL7" s="471"/>
      <c r="CM7" s="169"/>
      <c r="CN7" s="501" t="s">
        <v>259</v>
      </c>
      <c r="CO7" s="390"/>
      <c r="CP7" s="390"/>
      <c r="CQ7" s="390"/>
      <c r="CR7" s="452"/>
      <c r="CS7" s="311"/>
      <c r="CT7" s="339"/>
      <c r="CU7" s="340"/>
      <c r="CV7" s="27"/>
    </row>
    <row r="8" spans="1:100" ht="42.75" customHeight="1" thickBot="1">
      <c r="A8" s="27"/>
      <c r="B8" s="214"/>
      <c r="C8" s="215"/>
      <c r="D8" s="216"/>
      <c r="E8" s="216"/>
      <c r="F8" s="216"/>
      <c r="G8" s="216"/>
      <c r="H8" s="216"/>
      <c r="I8" s="217"/>
      <c r="J8" s="252"/>
      <c r="K8" s="209"/>
      <c r="L8" s="227"/>
      <c r="M8" s="228"/>
      <c r="N8" s="228"/>
      <c r="O8" s="228"/>
      <c r="P8" s="228"/>
      <c r="Q8" s="228"/>
      <c r="R8" s="229"/>
      <c r="S8" s="252"/>
      <c r="T8" s="231"/>
      <c r="U8" s="232"/>
      <c r="V8" s="233"/>
      <c r="W8" s="233"/>
      <c r="X8" s="233"/>
      <c r="Y8" s="233"/>
      <c r="Z8" s="233"/>
      <c r="AA8" s="234"/>
      <c r="AB8" s="122"/>
      <c r="AC8" s="121"/>
      <c r="AD8" s="128"/>
      <c r="AE8" s="128"/>
      <c r="AF8" s="128"/>
      <c r="AG8" s="128"/>
      <c r="AH8" s="128"/>
      <c r="AI8" s="121"/>
      <c r="AJ8" s="121"/>
      <c r="AK8" s="121"/>
      <c r="AL8" s="235"/>
      <c r="AM8" s="236"/>
      <c r="AN8" s="236"/>
      <c r="AO8" s="236"/>
      <c r="AP8" s="236"/>
      <c r="AQ8" s="236"/>
      <c r="AR8" s="236"/>
      <c r="AS8" s="237"/>
      <c r="AT8" s="252"/>
      <c r="AU8" s="383" t="s">
        <v>247</v>
      </c>
      <c r="AV8" s="384"/>
      <c r="AW8" s="384"/>
      <c r="AX8" s="384"/>
      <c r="AY8" s="384"/>
      <c r="AZ8" s="384"/>
      <c r="BA8" s="384"/>
      <c r="BB8" s="385"/>
      <c r="BC8" s="252"/>
      <c r="BD8" s="214"/>
      <c r="BE8" s="216"/>
      <c r="BF8" s="216"/>
      <c r="BG8" s="216"/>
      <c r="BH8" s="216"/>
      <c r="BI8" s="216"/>
      <c r="BJ8" s="216"/>
      <c r="BK8" s="217"/>
      <c r="BL8" s="185"/>
      <c r="BM8" s="183"/>
      <c r="BN8" s="183"/>
      <c r="BO8" s="184"/>
      <c r="BP8" s="184"/>
      <c r="BQ8" s="184"/>
      <c r="BR8" s="184"/>
      <c r="BS8" s="184"/>
      <c r="BT8" s="183"/>
      <c r="BU8" s="183"/>
      <c r="BV8" s="325"/>
      <c r="BW8" s="326"/>
      <c r="BX8" s="326"/>
      <c r="BY8" s="326"/>
      <c r="BZ8" s="326"/>
      <c r="CA8" s="326"/>
      <c r="CB8" s="326"/>
      <c r="CC8" s="327"/>
      <c r="CD8" s="252"/>
      <c r="CE8" s="238"/>
      <c r="CF8" s="239"/>
      <c r="CG8" s="239"/>
      <c r="CH8" s="239"/>
      <c r="CI8" s="239"/>
      <c r="CJ8" s="239"/>
      <c r="CK8" s="239"/>
      <c r="CL8" s="240"/>
      <c r="CM8" s="252"/>
      <c r="CN8" s="335"/>
      <c r="CO8" s="336"/>
      <c r="CP8" s="336"/>
      <c r="CQ8" s="336"/>
      <c r="CR8" s="336"/>
      <c r="CS8" s="337"/>
      <c r="CT8" s="337"/>
      <c r="CU8" s="338"/>
      <c r="CV8" s="27"/>
    </row>
    <row r="9" spans="1:99" ht="42.75" customHeight="1">
      <c r="A9" s="104"/>
      <c r="B9" s="121"/>
      <c r="C9" s="121"/>
      <c r="D9" s="121"/>
      <c r="E9" s="121"/>
      <c r="F9" s="121"/>
      <c r="G9" s="121"/>
      <c r="H9" s="121"/>
      <c r="I9" s="121"/>
      <c r="J9" s="122"/>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c r="AL9" s="121"/>
      <c r="AM9" s="121"/>
      <c r="AN9" s="121"/>
      <c r="AO9" s="121"/>
      <c r="AP9" s="121"/>
      <c r="AQ9" s="121"/>
      <c r="AR9" s="121"/>
      <c r="AS9" s="121"/>
      <c r="AT9" s="121"/>
      <c r="AU9" s="121"/>
      <c r="AV9" s="121"/>
      <c r="AW9" s="121"/>
      <c r="AX9" s="121"/>
      <c r="AY9" s="121"/>
      <c r="AZ9" s="121"/>
      <c r="BA9" s="121"/>
      <c r="BB9" s="121"/>
      <c r="BC9" s="129"/>
      <c r="BD9" s="183"/>
      <c r="BE9" s="183"/>
      <c r="BF9" s="183"/>
      <c r="BG9" s="183"/>
      <c r="BH9" s="183"/>
      <c r="BI9" s="183"/>
      <c r="BJ9" s="183"/>
      <c r="BK9" s="183"/>
      <c r="BL9" s="185"/>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row>
    <row r="10" spans="1:99" ht="42.75" customHeight="1">
      <c r="A10" s="104"/>
      <c r="B10" s="121"/>
      <c r="C10" s="121"/>
      <c r="D10" s="121"/>
      <c r="E10" s="121"/>
      <c r="F10" s="121"/>
      <c r="G10" s="121"/>
      <c r="H10" s="121"/>
      <c r="I10" s="121"/>
      <c r="J10" s="122"/>
      <c r="K10" s="121"/>
      <c r="L10" s="121"/>
      <c r="M10" s="121"/>
      <c r="N10" s="121"/>
      <c r="O10" s="121"/>
      <c r="P10" s="121"/>
      <c r="Q10" s="121"/>
      <c r="R10" s="121"/>
      <c r="S10" s="426" t="s">
        <v>198</v>
      </c>
      <c r="T10" s="427"/>
      <c r="U10" s="427"/>
      <c r="V10" s="427"/>
      <c r="W10" s="427"/>
      <c r="X10" s="427"/>
      <c r="Y10" s="427"/>
      <c r="Z10" s="427"/>
      <c r="AA10" s="427"/>
      <c r="AB10" s="427"/>
      <c r="AC10" s="427"/>
      <c r="AD10" s="427"/>
      <c r="AE10" s="427"/>
      <c r="AF10" s="427"/>
      <c r="AG10" s="427"/>
      <c r="AH10" s="427"/>
      <c r="AI10" s="427"/>
      <c r="AJ10" s="427"/>
      <c r="AK10" s="427"/>
      <c r="AL10" s="121"/>
      <c r="AM10" s="121"/>
      <c r="AN10" s="121"/>
      <c r="AO10" s="121"/>
      <c r="AP10" s="121"/>
      <c r="AQ10" s="121"/>
      <c r="AR10" s="121"/>
      <c r="AS10" s="121"/>
      <c r="AT10" s="122"/>
      <c r="AU10" s="121"/>
      <c r="AV10" s="121"/>
      <c r="AW10" s="121"/>
      <c r="AY10" s="121"/>
      <c r="AZ10" s="121"/>
      <c r="BA10" s="121"/>
      <c r="BB10" s="121"/>
      <c r="BC10" s="129"/>
      <c r="BD10" s="183"/>
      <c r="BE10" s="183"/>
      <c r="BF10" s="183"/>
      <c r="BG10" s="183"/>
      <c r="BH10" s="183"/>
      <c r="BI10" s="183"/>
      <c r="BJ10" s="183"/>
      <c r="BK10" s="183"/>
      <c r="BL10" s="185"/>
      <c r="BM10" s="183"/>
      <c r="BN10" s="183"/>
      <c r="BO10" s="183"/>
      <c r="BP10" s="476" t="s">
        <v>199</v>
      </c>
      <c r="BQ10" s="477"/>
      <c r="BR10" s="477"/>
      <c r="BS10" s="477"/>
      <c r="BT10" s="477"/>
      <c r="BU10" s="477"/>
      <c r="BV10" s="477"/>
      <c r="BW10" s="477"/>
      <c r="BX10" s="477"/>
      <c r="BY10" s="477"/>
      <c r="BZ10" s="477"/>
      <c r="CA10" s="477"/>
      <c r="CB10" s="477"/>
      <c r="CC10" s="477"/>
      <c r="CD10" s="477"/>
      <c r="CE10" s="477"/>
      <c r="CF10" s="183"/>
      <c r="CG10" s="183"/>
      <c r="CH10" s="183"/>
      <c r="CI10" s="183"/>
      <c r="CJ10" s="183"/>
      <c r="CK10" s="183"/>
      <c r="CL10" s="183"/>
      <c r="CM10" s="185"/>
      <c r="CN10" s="183"/>
      <c r="CO10" s="183"/>
      <c r="CP10" s="183"/>
      <c r="CQ10" s="183"/>
      <c r="CR10" s="183"/>
      <c r="CS10" s="183"/>
      <c r="CT10" s="183"/>
      <c r="CU10" s="183"/>
    </row>
    <row r="11" spans="1:99" ht="42.75" customHeight="1">
      <c r="A11" s="104"/>
      <c r="B11" s="122"/>
      <c r="C11" s="121"/>
      <c r="D11" s="122"/>
      <c r="E11" s="122"/>
      <c r="F11" s="122"/>
      <c r="G11" s="121"/>
      <c r="H11" s="122"/>
      <c r="I11" s="121"/>
      <c r="J11" s="122"/>
      <c r="K11" s="122"/>
      <c r="L11" s="121"/>
      <c r="M11" s="121"/>
      <c r="N11" s="121"/>
      <c r="O11" s="121"/>
      <c r="P11" s="122"/>
      <c r="Q11" s="122"/>
      <c r="R11" s="121"/>
      <c r="S11" s="122"/>
      <c r="T11" s="121"/>
      <c r="U11" s="121"/>
      <c r="V11" s="121"/>
      <c r="W11" s="121"/>
      <c r="X11" s="121"/>
      <c r="Y11" s="121"/>
      <c r="Z11" s="121"/>
      <c r="AA11" s="121"/>
      <c r="AB11" s="123"/>
      <c r="AC11" s="122"/>
      <c r="AD11" s="122"/>
      <c r="AE11" s="122"/>
      <c r="AF11" s="122"/>
      <c r="AG11" s="122"/>
      <c r="AH11" s="122"/>
      <c r="AI11" s="122"/>
      <c r="AJ11" s="122"/>
      <c r="AK11" s="122"/>
      <c r="AL11" s="122"/>
      <c r="AM11" s="122"/>
      <c r="AN11" s="122"/>
      <c r="AO11" s="122"/>
      <c r="AP11" s="124"/>
      <c r="AQ11" s="124"/>
      <c r="AR11" s="124"/>
      <c r="AS11" s="124"/>
      <c r="AT11" s="124"/>
      <c r="AU11" s="124"/>
      <c r="AV11" s="124"/>
      <c r="AW11" s="124"/>
      <c r="AX11" s="124"/>
      <c r="AY11" s="124"/>
      <c r="AZ11" s="124"/>
      <c r="BA11" s="125"/>
      <c r="BB11" s="126"/>
      <c r="BC11" s="129"/>
      <c r="BD11" s="186"/>
      <c r="BE11" s="187"/>
      <c r="BF11" s="187"/>
      <c r="BG11" s="187"/>
      <c r="BH11" s="187"/>
      <c r="BI11" s="186"/>
      <c r="BJ11" s="187"/>
      <c r="BK11" s="187"/>
      <c r="BL11" s="187"/>
      <c r="BM11" s="187"/>
      <c r="BN11" s="187"/>
      <c r="BO11" s="187"/>
      <c r="BP11" s="187"/>
      <c r="BQ11" s="187"/>
      <c r="BR11" s="187"/>
      <c r="BS11" s="187"/>
      <c r="BT11" s="187"/>
      <c r="BU11" s="183"/>
      <c r="BV11" s="183"/>
      <c r="BW11" s="185"/>
      <c r="BX11" s="185"/>
      <c r="BY11" s="185"/>
      <c r="BZ11" s="185"/>
      <c r="CA11" s="185"/>
      <c r="CB11" s="185"/>
      <c r="CC11" s="185"/>
      <c r="CD11" s="185"/>
      <c r="CE11" s="185"/>
      <c r="CF11" s="185"/>
      <c r="CG11" s="185"/>
      <c r="CH11" s="185"/>
      <c r="CI11" s="185"/>
      <c r="CJ11" s="185"/>
      <c r="CK11" s="185"/>
      <c r="CL11" s="185"/>
      <c r="CM11" s="185"/>
      <c r="CN11" s="185"/>
      <c r="CO11" s="183"/>
      <c r="CP11" s="185"/>
      <c r="CQ11" s="183"/>
      <c r="CR11" s="183"/>
      <c r="CS11" s="183"/>
      <c r="CT11" s="183"/>
      <c r="CU11" s="183"/>
    </row>
    <row r="12" spans="1:99" ht="42.75" customHeight="1" thickBot="1">
      <c r="A12" s="104"/>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6"/>
      <c r="AU12" s="126"/>
      <c r="AV12" s="126"/>
      <c r="AW12" s="126"/>
      <c r="AX12" s="126"/>
      <c r="AY12" s="126"/>
      <c r="AZ12" s="126"/>
      <c r="BA12" s="126"/>
      <c r="BB12" s="126"/>
      <c r="BC12" s="129"/>
      <c r="BD12" s="186"/>
      <c r="BE12" s="186"/>
      <c r="BF12" s="186"/>
      <c r="BG12" s="186"/>
      <c r="BH12" s="186"/>
      <c r="BI12" s="186"/>
      <c r="BJ12" s="186"/>
      <c r="BK12" s="186"/>
      <c r="BL12" s="186"/>
      <c r="BM12" s="186"/>
      <c r="BN12" s="186"/>
      <c r="BO12" s="186"/>
      <c r="BP12" s="186"/>
      <c r="BQ12" s="186"/>
      <c r="BR12" s="186"/>
      <c r="BS12" s="186"/>
      <c r="BT12" s="186"/>
      <c r="BU12" s="188"/>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row>
    <row r="13" spans="1:100" s="108" customFormat="1" ht="42.75" customHeight="1" thickBot="1">
      <c r="A13" s="120"/>
      <c r="B13" s="196"/>
      <c r="C13" s="197"/>
      <c r="D13" s="197"/>
      <c r="E13" s="197"/>
      <c r="F13" s="197"/>
      <c r="G13" s="197"/>
      <c r="H13" s="197"/>
      <c r="I13" s="207"/>
      <c r="J13" s="193"/>
      <c r="K13" s="276" t="s">
        <v>233</v>
      </c>
      <c r="L13" s="277"/>
      <c r="M13" s="277"/>
      <c r="N13" s="273"/>
      <c r="O13" s="281"/>
      <c r="P13" s="249"/>
      <c r="Q13" s="249"/>
      <c r="R13" s="249"/>
      <c r="S13" s="193"/>
      <c r="T13" s="279" t="s">
        <v>211</v>
      </c>
      <c r="U13" s="279"/>
      <c r="V13" s="274"/>
      <c r="W13" s="279"/>
      <c r="X13" s="279"/>
      <c r="Y13" s="280"/>
      <c r="Z13" s="284"/>
      <c r="AA13" s="285"/>
      <c r="AB13" s="190"/>
      <c r="AC13" s="290"/>
      <c r="AD13" s="291"/>
      <c r="AE13" s="291"/>
      <c r="AF13" s="291"/>
      <c r="AG13" s="291"/>
      <c r="AH13" s="319"/>
      <c r="AI13" s="320"/>
      <c r="AJ13" s="308"/>
      <c r="AK13" s="193"/>
      <c r="AL13" s="277" t="s">
        <v>211</v>
      </c>
      <c r="AM13" s="277"/>
      <c r="AN13" s="277"/>
      <c r="AO13" s="273"/>
      <c r="AP13" s="278"/>
      <c r="AQ13" s="279"/>
      <c r="AR13" s="279"/>
      <c r="AS13" s="279"/>
      <c r="AT13" s="193"/>
      <c r="AU13" s="434" t="s">
        <v>248</v>
      </c>
      <c r="AV13" s="435"/>
      <c r="AW13" s="435"/>
      <c r="AX13" s="435"/>
      <c r="AY13" s="435"/>
      <c r="AZ13" s="435"/>
      <c r="BA13" s="435"/>
      <c r="BB13" s="436"/>
      <c r="BC13" s="129"/>
      <c r="BD13" s="196"/>
      <c r="BE13" s="197"/>
      <c r="BF13" s="197"/>
      <c r="BG13" s="197"/>
      <c r="BH13" s="197"/>
      <c r="BI13" s="197"/>
      <c r="BJ13" s="197"/>
      <c r="BK13" s="207"/>
      <c r="BL13" s="190"/>
      <c r="BM13" s="281" t="s">
        <v>211</v>
      </c>
      <c r="BN13" s="249"/>
      <c r="BO13" s="249"/>
      <c r="BP13" s="249"/>
      <c r="BQ13" s="249"/>
      <c r="BR13" s="250"/>
      <c r="BS13" s="211"/>
      <c r="BT13" s="244"/>
      <c r="BU13" s="193"/>
      <c r="BV13" s="204"/>
      <c r="BW13" s="205"/>
      <c r="BX13" s="205"/>
      <c r="BY13" s="205"/>
      <c r="BZ13" s="226"/>
      <c r="CA13" s="196"/>
      <c r="CB13" s="197"/>
      <c r="CC13" s="207"/>
      <c r="CD13" s="190"/>
      <c r="CE13" s="321"/>
      <c r="CF13" s="220"/>
      <c r="CG13" s="434" t="s">
        <v>256</v>
      </c>
      <c r="CH13" s="435"/>
      <c r="CI13" s="435"/>
      <c r="CJ13" s="475"/>
      <c r="CK13" s="220"/>
      <c r="CL13" s="322"/>
      <c r="CM13" s="193"/>
      <c r="CN13" s="409" t="s">
        <v>263</v>
      </c>
      <c r="CO13" s="396"/>
      <c r="CP13" s="396"/>
      <c r="CQ13" s="396"/>
      <c r="CR13" s="396"/>
      <c r="CS13" s="396"/>
      <c r="CT13" s="396"/>
      <c r="CU13" s="410"/>
      <c r="CV13" s="170"/>
    </row>
    <row r="14" spans="1:100" s="108" customFormat="1" ht="42.75" customHeight="1" thickBot="1">
      <c r="A14" s="120"/>
      <c r="B14" s="439" t="s">
        <v>201</v>
      </c>
      <c r="C14" s="440"/>
      <c r="D14" s="440"/>
      <c r="E14" s="440"/>
      <c r="F14" s="440"/>
      <c r="G14" s="440"/>
      <c r="H14" s="440"/>
      <c r="I14" s="441"/>
      <c r="J14" s="190"/>
      <c r="K14" s="445" t="s">
        <v>234</v>
      </c>
      <c r="L14" s="446"/>
      <c r="M14" s="446"/>
      <c r="N14" s="446"/>
      <c r="O14" s="446"/>
      <c r="P14" s="446"/>
      <c r="Q14" s="446"/>
      <c r="R14" s="447"/>
      <c r="S14" s="254"/>
      <c r="T14" s="451" t="s">
        <v>127</v>
      </c>
      <c r="U14" s="390"/>
      <c r="V14" s="390"/>
      <c r="W14" s="390"/>
      <c r="X14" s="390"/>
      <c r="Y14" s="390"/>
      <c r="Z14" s="390"/>
      <c r="AA14" s="452"/>
      <c r="AB14" s="190"/>
      <c r="AC14" s="453" t="s">
        <v>235</v>
      </c>
      <c r="AD14" s="454"/>
      <c r="AE14" s="454"/>
      <c r="AF14" s="454"/>
      <c r="AG14" s="454"/>
      <c r="AH14" s="454"/>
      <c r="AI14" s="391"/>
      <c r="AJ14" s="392"/>
      <c r="AK14" s="192"/>
      <c r="AL14" s="437" t="s">
        <v>59</v>
      </c>
      <c r="AM14" s="391"/>
      <c r="AN14" s="391"/>
      <c r="AO14" s="391"/>
      <c r="AP14" s="391"/>
      <c r="AQ14" s="391"/>
      <c r="AR14" s="391"/>
      <c r="AS14" s="392"/>
      <c r="AT14" s="251"/>
      <c r="AU14" s="455" t="s">
        <v>59</v>
      </c>
      <c r="AV14" s="454"/>
      <c r="AW14" s="454"/>
      <c r="AX14" s="454"/>
      <c r="AY14" s="454"/>
      <c r="AZ14" s="454"/>
      <c r="BA14" s="454"/>
      <c r="BB14" s="456"/>
      <c r="BC14" s="129"/>
      <c r="BD14" s="442" t="s">
        <v>253</v>
      </c>
      <c r="BE14" s="443"/>
      <c r="BF14" s="443"/>
      <c r="BG14" s="443"/>
      <c r="BH14" s="443"/>
      <c r="BI14" s="443"/>
      <c r="BJ14" s="443"/>
      <c r="BK14" s="444"/>
      <c r="BL14" s="190"/>
      <c r="BM14" s="448" t="s">
        <v>254</v>
      </c>
      <c r="BN14" s="449"/>
      <c r="BO14" s="449"/>
      <c r="BP14" s="449"/>
      <c r="BQ14" s="449"/>
      <c r="BR14" s="449"/>
      <c r="BS14" s="449"/>
      <c r="BT14" s="450"/>
      <c r="BU14" s="292"/>
      <c r="BV14" s="415" t="s">
        <v>127</v>
      </c>
      <c r="BW14" s="432"/>
      <c r="BX14" s="432"/>
      <c r="BY14" s="432"/>
      <c r="BZ14" s="432"/>
      <c r="CA14" s="432"/>
      <c r="CB14" s="432"/>
      <c r="CC14" s="433"/>
      <c r="CD14" s="192"/>
      <c r="CE14" s="429" t="s">
        <v>255</v>
      </c>
      <c r="CF14" s="391"/>
      <c r="CG14" s="391"/>
      <c r="CH14" s="391"/>
      <c r="CI14" s="391"/>
      <c r="CJ14" s="391"/>
      <c r="CK14" s="391"/>
      <c r="CL14" s="392"/>
      <c r="CM14" s="191"/>
      <c r="CN14" s="459" t="s">
        <v>262</v>
      </c>
      <c r="CO14" s="460"/>
      <c r="CP14" s="460"/>
      <c r="CQ14" s="460"/>
      <c r="CR14" s="460"/>
      <c r="CS14" s="460"/>
      <c r="CT14" s="460"/>
      <c r="CU14" s="461"/>
      <c r="CV14" s="206"/>
    </row>
    <row r="15" spans="1:100" s="108" customFormat="1" ht="42.75" customHeight="1" thickBot="1">
      <c r="A15" s="120"/>
      <c r="B15" s="198"/>
      <c r="C15" s="199"/>
      <c r="D15" s="199"/>
      <c r="E15" s="199"/>
      <c r="F15" s="199"/>
      <c r="G15" s="199"/>
      <c r="H15" s="199"/>
      <c r="I15" s="208"/>
      <c r="J15" s="189"/>
      <c r="K15" s="202"/>
      <c r="L15" s="201"/>
      <c r="M15" s="201"/>
      <c r="N15" s="201"/>
      <c r="O15" s="201"/>
      <c r="P15" s="201"/>
      <c r="Q15" s="201"/>
      <c r="R15" s="203"/>
      <c r="S15" s="286"/>
      <c r="T15" s="287" t="s">
        <v>211</v>
      </c>
      <c r="U15" s="288"/>
      <c r="V15" s="288"/>
      <c r="W15" s="288"/>
      <c r="X15" s="288"/>
      <c r="Y15" s="288"/>
      <c r="Z15" s="288"/>
      <c r="AA15" s="289"/>
      <c r="AB15" s="292"/>
      <c r="AC15" s="293" t="s">
        <v>211</v>
      </c>
      <c r="AD15" s="294"/>
      <c r="AE15" s="294"/>
      <c r="AF15" s="294"/>
      <c r="AG15" s="294"/>
      <c r="AH15" s="294"/>
      <c r="AI15" s="294"/>
      <c r="AJ15" s="295"/>
      <c r="AK15" s="190"/>
      <c r="AL15" s="438"/>
      <c r="AM15" s="394"/>
      <c r="AN15" s="394"/>
      <c r="AO15" s="394"/>
      <c r="AP15" s="394"/>
      <c r="AQ15" s="394"/>
      <c r="AR15" s="394"/>
      <c r="AS15" s="416"/>
      <c r="AT15" s="195"/>
      <c r="AU15" s="438"/>
      <c r="AV15" s="394"/>
      <c r="AW15" s="394"/>
      <c r="AX15" s="394"/>
      <c r="AY15" s="394"/>
      <c r="AZ15" s="394"/>
      <c r="BA15" s="394"/>
      <c r="BB15" s="416"/>
      <c r="BC15" s="129"/>
      <c r="BD15" s="224"/>
      <c r="BE15" s="225"/>
      <c r="BF15" s="225"/>
      <c r="BG15" s="225"/>
      <c r="BH15" s="225"/>
      <c r="BI15" s="225"/>
      <c r="BJ15" s="225"/>
      <c r="BK15" s="243"/>
      <c r="BL15" s="194"/>
      <c r="BM15" s="214"/>
      <c r="BN15" s="216"/>
      <c r="BO15" s="216"/>
      <c r="BP15" s="216"/>
      <c r="BQ15" s="216"/>
      <c r="BR15" s="216"/>
      <c r="BS15" s="216"/>
      <c r="BT15" s="245"/>
      <c r="BU15" s="194"/>
      <c r="BV15" s="209"/>
      <c r="BW15" s="228"/>
      <c r="BX15" s="228"/>
      <c r="BY15" s="228"/>
      <c r="BZ15" s="228"/>
      <c r="CA15" s="228"/>
      <c r="CB15" s="228"/>
      <c r="CC15" s="246"/>
      <c r="CD15" s="189"/>
      <c r="CE15" s="224"/>
      <c r="CF15" s="225"/>
      <c r="CG15" s="225"/>
      <c r="CH15" s="248"/>
      <c r="CI15" s="225"/>
      <c r="CJ15" s="225"/>
      <c r="CK15" s="225"/>
      <c r="CL15" s="243"/>
      <c r="CM15" s="189"/>
      <c r="CN15" s="202"/>
      <c r="CO15" s="498" t="s">
        <v>256</v>
      </c>
      <c r="CP15" s="499"/>
      <c r="CQ15" s="499"/>
      <c r="CR15" s="500"/>
      <c r="CS15" s="201"/>
      <c r="CT15" s="509" t="s">
        <v>265</v>
      </c>
      <c r="CU15" s="510"/>
      <c r="CV15" s="107"/>
    </row>
    <row r="16" spans="22:91" ht="13.5">
      <c r="V16" s="27"/>
      <c r="AX16" s="27"/>
      <c r="BL16" s="27"/>
      <c r="BU16" s="27"/>
      <c r="CE16" s="27"/>
      <c r="CK16" s="27"/>
      <c r="CM16" s="27"/>
    </row>
    <row r="17" spans="5:94" ht="21">
      <c r="E17" s="417" t="s">
        <v>29</v>
      </c>
      <c r="F17" s="417"/>
      <c r="G17" s="417"/>
      <c r="H17" s="417"/>
      <c r="I17" s="417"/>
      <c r="J17" s="417"/>
      <c r="K17" s="417"/>
      <c r="L17" s="417"/>
      <c r="M17" s="417"/>
      <c r="N17" s="417"/>
      <c r="O17" s="417"/>
      <c r="P17" s="417"/>
      <c r="Q17" s="417"/>
      <c r="R17" s="417"/>
      <c r="S17" s="417"/>
      <c r="T17" s="417"/>
      <c r="U17" s="417"/>
      <c r="V17" s="417"/>
      <c r="W17" s="417"/>
      <c r="X17" s="417"/>
      <c r="Y17" s="417"/>
      <c r="Z17" s="417"/>
      <c r="AA17" s="417"/>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27"/>
      <c r="BN17" s="27"/>
      <c r="BO17" s="27"/>
      <c r="BX17" s="417"/>
      <c r="BY17" s="417"/>
      <c r="BZ17" s="417"/>
      <c r="CA17" s="417"/>
      <c r="CB17" s="417"/>
      <c r="CC17" s="417"/>
      <c r="CD17" s="417"/>
      <c r="CE17" s="417"/>
      <c r="CF17" s="417"/>
      <c r="CG17" s="417"/>
      <c r="CH17" s="417"/>
      <c r="CI17" s="417"/>
      <c r="CJ17" s="417"/>
      <c r="CK17" s="417"/>
      <c r="CL17" s="417"/>
      <c r="CM17" s="417"/>
      <c r="CN17" s="417"/>
      <c r="CO17" s="417"/>
      <c r="CP17" s="417"/>
    </row>
    <row r="18" spans="37:42" ht="21">
      <c r="AK18" s="109"/>
      <c r="AL18" s="27"/>
      <c r="AM18" s="27"/>
      <c r="AN18" s="27"/>
      <c r="AO18" s="27"/>
      <c r="AP18" s="27"/>
    </row>
    <row r="21" spans="34:36" ht="13.5">
      <c r="AH21" s="27"/>
      <c r="AI21" s="27"/>
      <c r="AJ21" s="27"/>
    </row>
    <row r="22" ht="13.5">
      <c r="P22" s="27"/>
    </row>
    <row r="30" ht="13.5">
      <c r="CO30" s="118"/>
    </row>
  </sheetData>
  <sheetProtection/>
  <mergeCells count="61">
    <mergeCell ref="CT15:CU15"/>
    <mergeCell ref="BV4:CB4"/>
    <mergeCell ref="BX3:CC3"/>
    <mergeCell ref="BV5:CC5"/>
    <mergeCell ref="BV3:BW3"/>
    <mergeCell ref="CK3:CL3"/>
    <mergeCell ref="CO15:CR15"/>
    <mergeCell ref="CN7:CR7"/>
    <mergeCell ref="CN6:CU6"/>
    <mergeCell ref="CN5:CU5"/>
    <mergeCell ref="CN13:CU13"/>
    <mergeCell ref="CG13:CJ13"/>
    <mergeCell ref="BP10:CE10"/>
    <mergeCell ref="AL4:AS4"/>
    <mergeCell ref="AU3:BB3"/>
    <mergeCell ref="AO3:AR3"/>
    <mergeCell ref="CN4:CU4"/>
    <mergeCell ref="CN3:CU3"/>
    <mergeCell ref="CE4:CL4"/>
    <mergeCell ref="BD3:BK3"/>
    <mergeCell ref="CE5:CL5"/>
    <mergeCell ref="AC14:AJ14"/>
    <mergeCell ref="AU14:BB15"/>
    <mergeCell ref="B7:I7"/>
    <mergeCell ref="CN14:CU14"/>
    <mergeCell ref="K7:R7"/>
    <mergeCell ref="BD7:BK7"/>
    <mergeCell ref="T7:AA7"/>
    <mergeCell ref="BV7:CC7"/>
    <mergeCell ref="AL7:AS7"/>
    <mergeCell ref="CE7:CL7"/>
    <mergeCell ref="AL6:AS6"/>
    <mergeCell ref="CE14:CL14"/>
    <mergeCell ref="BV14:CC14"/>
    <mergeCell ref="AU13:BB13"/>
    <mergeCell ref="AL14:AS15"/>
    <mergeCell ref="B14:I14"/>
    <mergeCell ref="BD14:BK14"/>
    <mergeCell ref="K14:R14"/>
    <mergeCell ref="BM14:BT14"/>
    <mergeCell ref="T14:AA14"/>
    <mergeCell ref="T5:AA5"/>
    <mergeCell ref="BX17:CP17"/>
    <mergeCell ref="AK1:BL1"/>
    <mergeCell ref="B1:AJ1"/>
    <mergeCell ref="E17:AA17"/>
    <mergeCell ref="AK17:BL17"/>
    <mergeCell ref="B2:CU2"/>
    <mergeCell ref="S10:AK10"/>
    <mergeCell ref="B5:I5"/>
    <mergeCell ref="BD5:BK5"/>
    <mergeCell ref="AU8:BB8"/>
    <mergeCell ref="AX7:BB7"/>
    <mergeCell ref="AU5:BA5"/>
    <mergeCell ref="AU4:BB4"/>
    <mergeCell ref="D3:I3"/>
    <mergeCell ref="K3:R3"/>
    <mergeCell ref="G6:I6"/>
    <mergeCell ref="T3:AA3"/>
    <mergeCell ref="T4:Y4"/>
    <mergeCell ref="K5:R5"/>
  </mergeCells>
  <printOptions/>
  <pageMargins left="0.31496062992125984" right="0" top="0.3937007874015748" bottom="0.1968503937007874" header="0.5118110236220472" footer="0.5118110236220472"/>
  <pageSetup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dimension ref="A1:O72"/>
  <sheetViews>
    <sheetView showZeros="0" zoomScalePageLayoutView="0" workbookViewId="0" topLeftCell="A22">
      <selection activeCell="I34" sqref="I34"/>
    </sheetView>
  </sheetViews>
  <sheetFormatPr defaultColWidth="8.875" defaultRowHeight="15.75" customHeight="1"/>
  <cols>
    <col min="1" max="1" width="1.37890625" style="133" customWidth="1"/>
    <col min="2" max="2" width="14.875" style="163" customWidth="1"/>
    <col min="3" max="5" width="8.875" style="133" customWidth="1"/>
    <col min="6" max="6" width="3.25390625" style="133" customWidth="1"/>
    <col min="7" max="7" width="14.875" style="133" bestFit="1" customWidth="1"/>
    <col min="8" max="8" width="8.875" style="133" customWidth="1"/>
    <col min="9" max="9" width="9.625" style="133" bestFit="1" customWidth="1"/>
    <col min="10" max="10" width="8.875" style="133" customWidth="1"/>
    <col min="11" max="11" width="2.125" style="133" customWidth="1"/>
    <col min="12" max="12" width="15.875" style="133" customWidth="1"/>
    <col min="13" max="16384" width="8.875" style="133" customWidth="1"/>
  </cols>
  <sheetData>
    <row r="1" spans="1:11" ht="15.75" customHeight="1" thickBot="1">
      <c r="A1" s="131"/>
      <c r="B1" s="132"/>
      <c r="C1" s="511" t="s">
        <v>35</v>
      </c>
      <c r="D1" s="512"/>
      <c r="E1" s="512"/>
      <c r="F1" s="512"/>
      <c r="G1" s="513"/>
      <c r="H1" s="131"/>
      <c r="I1" s="131"/>
      <c r="J1" s="131"/>
      <c r="K1" s="131"/>
    </row>
    <row r="2" spans="1:11" ht="15.75" customHeight="1">
      <c r="A2" s="131"/>
      <c r="B2" s="132"/>
      <c r="C2" s="134" t="s">
        <v>36</v>
      </c>
      <c r="D2" s="131"/>
      <c r="E2" s="131"/>
      <c r="F2" s="131"/>
      <c r="G2" s="131"/>
      <c r="H2" s="131"/>
      <c r="I2" s="131"/>
      <c r="J2" s="131"/>
      <c r="K2" s="131"/>
    </row>
    <row r="3" spans="1:11" ht="15.75" customHeight="1">
      <c r="A3" s="131"/>
      <c r="B3" s="132"/>
      <c r="C3" s="131"/>
      <c r="D3" s="131"/>
      <c r="E3" s="131"/>
      <c r="F3" s="131"/>
      <c r="G3" s="131"/>
      <c r="H3" s="131"/>
      <c r="I3" s="131"/>
      <c r="J3" s="131"/>
      <c r="K3" s="131"/>
    </row>
    <row r="4" spans="1:11" ht="15.75" customHeight="1">
      <c r="A4" s="131"/>
      <c r="B4" s="135" t="s">
        <v>37</v>
      </c>
      <c r="C4" s="136" t="s">
        <v>38</v>
      </c>
      <c r="D4" s="136" t="s">
        <v>39</v>
      </c>
      <c r="E4" s="136" t="s">
        <v>40</v>
      </c>
      <c r="F4" s="131"/>
      <c r="G4" s="137" t="s">
        <v>41</v>
      </c>
      <c r="H4" s="136" t="s">
        <v>38</v>
      </c>
      <c r="I4" s="136" t="s">
        <v>39</v>
      </c>
      <c r="J4" s="136" t="s">
        <v>40</v>
      </c>
      <c r="K4" s="131"/>
    </row>
    <row r="5" spans="1:11" ht="15.75" customHeight="1">
      <c r="A5" s="131"/>
      <c r="B5" s="135" t="s">
        <v>43</v>
      </c>
      <c r="C5" s="139">
        <f>C18</f>
        <v>163</v>
      </c>
      <c r="D5" s="140">
        <f>+C5/C8</f>
        <v>0.2958257713248639</v>
      </c>
      <c r="E5" s="141">
        <f>+E8*D5</f>
        <v>92.29764065335753</v>
      </c>
      <c r="F5" s="131"/>
      <c r="G5" s="26" t="s">
        <v>93</v>
      </c>
      <c r="H5" s="143">
        <v>57</v>
      </c>
      <c r="I5" s="140">
        <f>+H5/H$15</f>
        <v>0.2261904761904762</v>
      </c>
      <c r="J5" s="141">
        <f>+J$15*I5</f>
        <v>32.275862068965516</v>
      </c>
      <c r="K5" s="131"/>
    </row>
    <row r="6" spans="1:15" ht="15.75" customHeight="1">
      <c r="A6" s="131"/>
      <c r="B6" s="135" t="s">
        <v>41</v>
      </c>
      <c r="C6" s="139">
        <f>H15</f>
        <v>252</v>
      </c>
      <c r="D6" s="140">
        <f>+C6/C8</f>
        <v>0.4573502722323049</v>
      </c>
      <c r="E6" s="141">
        <f>+E8*D6</f>
        <v>142.69328493647913</v>
      </c>
      <c r="F6" s="131"/>
      <c r="G6" s="26" t="s">
        <v>94</v>
      </c>
      <c r="H6" s="143">
        <v>7</v>
      </c>
      <c r="I6" s="140">
        <f aca="true" t="shared" si="0" ref="I6:I14">+H6/H$15</f>
        <v>0.027777777777777776</v>
      </c>
      <c r="J6" s="141">
        <f aca="true" t="shared" si="1" ref="J6:J14">+J$15*I6</f>
        <v>3.9637023593466423</v>
      </c>
      <c r="K6" s="131"/>
      <c r="L6" s="138" t="s">
        <v>42</v>
      </c>
      <c r="M6" s="136" t="s">
        <v>38</v>
      </c>
      <c r="N6" s="136" t="s">
        <v>39</v>
      </c>
      <c r="O6" s="136" t="s">
        <v>40</v>
      </c>
    </row>
    <row r="7" spans="1:15" ht="15.75" customHeight="1">
      <c r="A7" s="131"/>
      <c r="B7" s="135" t="s">
        <v>42</v>
      </c>
      <c r="C7" s="139">
        <f>M15</f>
        <v>136</v>
      </c>
      <c r="D7" s="140">
        <f>+C7/C8</f>
        <v>0.24682395644283123</v>
      </c>
      <c r="E7" s="141">
        <f>+E8*D7</f>
        <v>77.00907441016334</v>
      </c>
      <c r="F7" s="131"/>
      <c r="G7" s="26" t="s">
        <v>95</v>
      </c>
      <c r="H7" s="143">
        <v>39</v>
      </c>
      <c r="I7" s="140">
        <f t="shared" si="0"/>
        <v>0.15476190476190477</v>
      </c>
      <c r="J7" s="141">
        <f t="shared" si="1"/>
        <v>22.083484573502723</v>
      </c>
      <c r="K7" s="131"/>
      <c r="L7" s="26" t="s">
        <v>101</v>
      </c>
      <c r="M7" s="143">
        <v>54</v>
      </c>
      <c r="N7" s="140">
        <f>+M7/M15</f>
        <v>0.39705882352941174</v>
      </c>
      <c r="O7" s="141">
        <v>30</v>
      </c>
    </row>
    <row r="8" spans="1:15" ht="15.75" customHeight="1">
      <c r="A8" s="131"/>
      <c r="B8" s="144" t="s">
        <v>44</v>
      </c>
      <c r="C8" s="145">
        <f>SUM(C5:C7)</f>
        <v>551</v>
      </c>
      <c r="D8" s="146">
        <f>SUM(D5:D7)</f>
        <v>1</v>
      </c>
      <c r="E8" s="147">
        <f>312</f>
        <v>312</v>
      </c>
      <c r="F8" s="131"/>
      <c r="G8" s="26" t="s">
        <v>96</v>
      </c>
      <c r="H8" s="143">
        <v>35</v>
      </c>
      <c r="I8" s="140">
        <f t="shared" si="0"/>
        <v>0.1388888888888889</v>
      </c>
      <c r="J8" s="141">
        <f t="shared" si="1"/>
        <v>19.818511796733212</v>
      </c>
      <c r="K8" s="131"/>
      <c r="L8" s="26" t="s">
        <v>102</v>
      </c>
      <c r="M8" s="143">
        <v>27</v>
      </c>
      <c r="N8" s="140">
        <f>+M8/M15</f>
        <v>0.19852941176470587</v>
      </c>
      <c r="O8" s="141">
        <f>+O15*N8</f>
        <v>15.288566243194191</v>
      </c>
    </row>
    <row r="9" spans="1:15" ht="15.75" customHeight="1">
      <c r="A9" s="131"/>
      <c r="B9" s="132"/>
      <c r="C9" s="131"/>
      <c r="D9" s="131"/>
      <c r="E9" s="131"/>
      <c r="F9" s="131"/>
      <c r="G9" s="26" t="s">
        <v>127</v>
      </c>
      <c r="H9" s="143">
        <v>14</v>
      </c>
      <c r="I9" s="140">
        <f t="shared" si="0"/>
        <v>0.05555555555555555</v>
      </c>
      <c r="J9" s="141">
        <f t="shared" si="1"/>
        <v>7.927404718693285</v>
      </c>
      <c r="K9" s="131"/>
      <c r="L9" s="26" t="s">
        <v>103</v>
      </c>
      <c r="M9" s="143">
        <v>16</v>
      </c>
      <c r="N9" s="140">
        <f>+M9/M15</f>
        <v>0.11764705882352941</v>
      </c>
      <c r="O9" s="141">
        <f>+O15*N9</f>
        <v>9.05989110707804</v>
      </c>
    </row>
    <row r="10" spans="1:15" ht="15.75" customHeight="1">
      <c r="A10" s="131"/>
      <c r="B10" s="135" t="s">
        <v>43</v>
      </c>
      <c r="C10" s="136" t="s">
        <v>38</v>
      </c>
      <c r="D10" s="136" t="s">
        <v>39</v>
      </c>
      <c r="E10" s="136" t="s">
        <v>40</v>
      </c>
      <c r="F10" s="131"/>
      <c r="G10" s="26" t="s">
        <v>97</v>
      </c>
      <c r="H10" s="143">
        <v>31</v>
      </c>
      <c r="I10" s="140">
        <f t="shared" si="0"/>
        <v>0.12301587301587301</v>
      </c>
      <c r="J10" s="141">
        <f t="shared" si="1"/>
        <v>17.5535390199637</v>
      </c>
      <c r="K10" s="131"/>
      <c r="L10" s="26" t="s">
        <v>141</v>
      </c>
      <c r="M10" s="143">
        <v>31</v>
      </c>
      <c r="N10" s="140">
        <f>+M10/M15</f>
        <v>0.22794117647058823</v>
      </c>
      <c r="O10" s="141">
        <f>+O15*N10</f>
        <v>17.5535390199637</v>
      </c>
    </row>
    <row r="11" spans="1:15" ht="15.75" customHeight="1">
      <c r="A11" s="131"/>
      <c r="B11" s="142" t="s">
        <v>89</v>
      </c>
      <c r="C11" s="149">
        <v>31</v>
      </c>
      <c r="D11" s="140">
        <f aca="true" t="shared" si="2" ref="D11:D17">+C11/C$18</f>
        <v>0.1901840490797546</v>
      </c>
      <c r="E11" s="141">
        <f>+E$18*D11</f>
        <v>17.553539019963704</v>
      </c>
      <c r="F11" s="131"/>
      <c r="G11" s="26" t="s">
        <v>98</v>
      </c>
      <c r="H11" s="143">
        <v>21</v>
      </c>
      <c r="I11" s="140">
        <f t="shared" si="0"/>
        <v>0.08333333333333333</v>
      </c>
      <c r="J11" s="141">
        <f t="shared" si="1"/>
        <v>11.891107078039926</v>
      </c>
      <c r="K11" s="131"/>
      <c r="L11" s="26" t="s">
        <v>142</v>
      </c>
      <c r="M11" s="143">
        <v>8</v>
      </c>
      <c r="N11" s="140">
        <f>+M11/M15</f>
        <v>0.058823529411764705</v>
      </c>
      <c r="O11" s="141">
        <f>+O15*N11</f>
        <v>4.52994555353902</v>
      </c>
    </row>
    <row r="12" spans="1:15" ht="15.75" customHeight="1">
      <c r="A12" s="131"/>
      <c r="B12" s="142" t="s">
        <v>90</v>
      </c>
      <c r="C12" s="149">
        <v>42</v>
      </c>
      <c r="D12" s="140">
        <f t="shared" si="2"/>
        <v>0.25766871165644173</v>
      </c>
      <c r="E12" s="141">
        <v>23</v>
      </c>
      <c r="F12" s="131"/>
      <c r="G12" s="26" t="s">
        <v>99</v>
      </c>
      <c r="H12" s="143">
        <v>30</v>
      </c>
      <c r="I12" s="140">
        <f t="shared" si="0"/>
        <v>0.11904761904761904</v>
      </c>
      <c r="J12" s="141">
        <f t="shared" si="1"/>
        <v>16.987295825771323</v>
      </c>
      <c r="K12" s="131"/>
      <c r="L12" s="148"/>
      <c r="M12" s="143"/>
      <c r="N12" s="140">
        <f>+M12/M15</f>
        <v>0</v>
      </c>
      <c r="O12" s="141">
        <f>+O15*N12</f>
        <v>0</v>
      </c>
    </row>
    <row r="13" spans="1:15" ht="15.75" customHeight="1">
      <c r="A13" s="131"/>
      <c r="B13" s="142" t="s">
        <v>125</v>
      </c>
      <c r="C13" s="149">
        <v>11</v>
      </c>
      <c r="D13" s="140">
        <f t="shared" si="2"/>
        <v>0.06748466257668712</v>
      </c>
      <c r="E13" s="141">
        <f>+E$18*D13</f>
        <v>6.228675136116152</v>
      </c>
      <c r="F13" s="131"/>
      <c r="G13" s="26" t="s">
        <v>100</v>
      </c>
      <c r="H13" s="143">
        <v>18</v>
      </c>
      <c r="I13" s="140">
        <f t="shared" si="0"/>
        <v>0.07142857142857142</v>
      </c>
      <c r="J13" s="141">
        <f t="shared" si="1"/>
        <v>10.192377495462795</v>
      </c>
      <c r="K13" s="131"/>
      <c r="L13" s="150"/>
      <c r="M13" s="143"/>
      <c r="N13" s="140">
        <f>+M13/M15</f>
        <v>0</v>
      </c>
      <c r="O13" s="141">
        <f>+O15*N13</f>
        <v>0</v>
      </c>
    </row>
    <row r="14" spans="1:15" ht="15.75" customHeight="1">
      <c r="A14" s="131"/>
      <c r="B14" s="142" t="s">
        <v>139</v>
      </c>
      <c r="C14" s="149">
        <v>10</v>
      </c>
      <c r="D14" s="140">
        <f t="shared" si="2"/>
        <v>0.06134969325153374</v>
      </c>
      <c r="E14" s="141">
        <f>+E$18*D14</f>
        <v>5.662431941923775</v>
      </c>
      <c r="F14" s="131"/>
      <c r="G14" s="142"/>
      <c r="H14" s="143"/>
      <c r="I14" s="140">
        <f t="shared" si="0"/>
        <v>0</v>
      </c>
      <c r="J14" s="141">
        <f t="shared" si="1"/>
        <v>0</v>
      </c>
      <c r="K14" s="131"/>
      <c r="L14" s="150"/>
      <c r="M14" s="143"/>
      <c r="N14" s="140">
        <f>+M14/M15</f>
        <v>0</v>
      </c>
      <c r="O14" s="141">
        <f>+O15*N14</f>
        <v>0</v>
      </c>
    </row>
    <row r="15" spans="1:15" ht="15.75" customHeight="1">
      <c r="A15" s="131"/>
      <c r="B15" s="142" t="s">
        <v>140</v>
      </c>
      <c r="C15" s="149">
        <v>19</v>
      </c>
      <c r="D15" s="140">
        <f t="shared" si="2"/>
        <v>0.1165644171779141</v>
      </c>
      <c r="E15" s="141">
        <f>+E$18*D15</f>
        <v>10.758620689655173</v>
      </c>
      <c r="F15" s="131"/>
      <c r="G15" s="145" t="s">
        <v>45</v>
      </c>
      <c r="H15" s="145">
        <f>SUM(H5:H14)</f>
        <v>252</v>
      </c>
      <c r="I15" s="146">
        <f>SUM(I5:I13)</f>
        <v>1.0000000000000002</v>
      </c>
      <c r="J15" s="147">
        <f>E6</f>
        <v>142.69328493647913</v>
      </c>
      <c r="K15" s="131"/>
      <c r="L15" s="145" t="s">
        <v>45</v>
      </c>
      <c r="M15" s="145">
        <f>SUM(M7:M14)</f>
        <v>136</v>
      </c>
      <c r="N15" s="151">
        <f>SUM(N7:N14)</f>
        <v>1</v>
      </c>
      <c r="O15" s="147">
        <f>E7</f>
        <v>77.00907441016334</v>
      </c>
    </row>
    <row r="16" spans="1:11" ht="15.75" customHeight="1">
      <c r="A16" s="131"/>
      <c r="B16" s="142" t="s">
        <v>91</v>
      </c>
      <c r="C16" s="149">
        <v>17</v>
      </c>
      <c r="D16" s="140">
        <f t="shared" si="2"/>
        <v>0.10429447852760736</v>
      </c>
      <c r="E16" s="141">
        <f>+E$18*D16</f>
        <v>9.626134301270417</v>
      </c>
      <c r="F16" s="131"/>
      <c r="G16" s="131"/>
      <c r="H16" s="131"/>
      <c r="I16" s="131"/>
      <c r="J16" s="131"/>
      <c r="K16" s="131"/>
    </row>
    <row r="17" spans="1:11" ht="15.75" customHeight="1">
      <c r="A17" s="131"/>
      <c r="B17" s="142" t="s">
        <v>92</v>
      </c>
      <c r="C17" s="149">
        <v>33</v>
      </c>
      <c r="D17" s="140">
        <f t="shared" si="2"/>
        <v>0.20245398773006135</v>
      </c>
      <c r="E17" s="141">
        <v>18</v>
      </c>
      <c r="F17" s="131"/>
      <c r="G17" s="131"/>
      <c r="H17" s="131"/>
      <c r="I17" s="131"/>
      <c r="J17" s="131"/>
      <c r="K17" s="131"/>
    </row>
    <row r="18" spans="1:11" ht="15.75" customHeight="1">
      <c r="A18" s="131"/>
      <c r="B18" s="144" t="s">
        <v>45</v>
      </c>
      <c r="C18" s="145">
        <f>SUM(C11:C17)</f>
        <v>163</v>
      </c>
      <c r="D18" s="146">
        <f>SUM(D11:D17)</f>
        <v>1</v>
      </c>
      <c r="E18" s="147">
        <f>E5</f>
        <v>92.29764065335753</v>
      </c>
      <c r="F18" s="131"/>
      <c r="G18" s="131"/>
      <c r="H18" s="152"/>
      <c r="I18" s="131"/>
      <c r="J18" s="131"/>
      <c r="K18" s="131"/>
    </row>
    <row r="19" spans="1:11" ht="15.75" customHeight="1" thickBot="1">
      <c r="A19" s="131"/>
      <c r="B19" s="132"/>
      <c r="C19" s="131"/>
      <c r="D19" s="131"/>
      <c r="E19" s="131"/>
      <c r="H19" s="131"/>
      <c r="I19" s="131"/>
      <c r="J19" s="131"/>
      <c r="K19" s="131"/>
    </row>
    <row r="20" spans="1:11" ht="15.75" customHeight="1" thickBot="1">
      <c r="A20" s="131"/>
      <c r="B20" s="132"/>
      <c r="C20" s="511" t="s">
        <v>46</v>
      </c>
      <c r="D20" s="512"/>
      <c r="E20" s="512"/>
      <c r="F20" s="512"/>
      <c r="G20" s="513"/>
      <c r="H20" s="131"/>
      <c r="I20" s="131"/>
      <c r="J20" s="131"/>
      <c r="K20" s="131"/>
    </row>
    <row r="21" spans="1:11" ht="15.75" customHeight="1">
      <c r="A21" s="131"/>
      <c r="B21" s="132"/>
      <c r="C21" s="131"/>
      <c r="D21" s="131"/>
      <c r="E21" s="131"/>
      <c r="F21" s="131"/>
      <c r="G21" s="131"/>
      <c r="H21" s="131"/>
      <c r="I21" s="131"/>
      <c r="J21" s="131"/>
      <c r="K21" s="131"/>
    </row>
    <row r="22" spans="1:15" ht="15.75" customHeight="1">
      <c r="A22" s="131"/>
      <c r="B22" s="135" t="s">
        <v>37</v>
      </c>
      <c r="C22" s="136" t="s">
        <v>38</v>
      </c>
      <c r="D22" s="136" t="s">
        <v>39</v>
      </c>
      <c r="E22" s="136" t="s">
        <v>40</v>
      </c>
      <c r="F22" s="131"/>
      <c r="G22" s="137" t="s">
        <v>41</v>
      </c>
      <c r="H22" s="136" t="s">
        <v>38</v>
      </c>
      <c r="I22" s="136" t="s">
        <v>39</v>
      </c>
      <c r="J22" s="136" t="s">
        <v>40</v>
      </c>
      <c r="K22" s="131"/>
      <c r="L22" s="138" t="s">
        <v>42</v>
      </c>
      <c r="M22" s="136" t="s">
        <v>38</v>
      </c>
      <c r="N22" s="136" t="s">
        <v>39</v>
      </c>
      <c r="O22" s="136" t="s">
        <v>40</v>
      </c>
    </row>
    <row r="23" spans="1:15" ht="15.75" customHeight="1">
      <c r="A23" s="131"/>
      <c r="B23" s="135" t="str">
        <f aca="true" t="shared" si="3" ref="B23:C25">B5</f>
        <v>東予</v>
      </c>
      <c r="C23" s="135">
        <f t="shared" si="3"/>
        <v>163</v>
      </c>
      <c r="D23" s="140">
        <f>+C23/C26</f>
        <v>0.2958257713248639</v>
      </c>
      <c r="E23" s="141">
        <f>+E26*D23</f>
        <v>108.8638838475499</v>
      </c>
      <c r="F23" s="131"/>
      <c r="G23" s="135" t="str">
        <f aca="true" t="shared" si="4" ref="G23:H25">G5</f>
        <v>かしま道後</v>
      </c>
      <c r="H23" s="135">
        <f t="shared" si="4"/>
        <v>57</v>
      </c>
      <c r="I23" s="140">
        <f>+H23/H$33</f>
        <v>0.2235294117647059</v>
      </c>
      <c r="J23" s="141">
        <f>+J$33*I23</f>
        <v>37.6210953346856</v>
      </c>
      <c r="K23" s="131"/>
      <c r="L23" s="135" t="str">
        <f aca="true" t="shared" si="5" ref="L23:M30">L7</f>
        <v>クアＳＳ</v>
      </c>
      <c r="M23" s="135">
        <f t="shared" si="5"/>
        <v>54</v>
      </c>
      <c r="N23" s="140">
        <f>+M23/M31</f>
        <v>0.39705882352941174</v>
      </c>
      <c r="O23" s="141">
        <f>+O31*N23</f>
        <v>36.06533575317604</v>
      </c>
    </row>
    <row r="24" spans="1:15" ht="15.75" customHeight="1">
      <c r="A24" s="131"/>
      <c r="B24" s="135" t="str">
        <f t="shared" si="3"/>
        <v>中予</v>
      </c>
      <c r="C24" s="135">
        <f t="shared" si="3"/>
        <v>252</v>
      </c>
      <c r="D24" s="140">
        <f>+C24/C26</f>
        <v>0.4573502722323049</v>
      </c>
      <c r="E24" s="141">
        <f>+E26*D24</f>
        <v>168.3049001814882</v>
      </c>
      <c r="F24" s="131"/>
      <c r="G24" s="135" t="str">
        <f t="shared" si="4"/>
        <v>かしま天山</v>
      </c>
      <c r="H24" s="135">
        <f t="shared" si="4"/>
        <v>7</v>
      </c>
      <c r="I24" s="140">
        <f>+H24/H$33</f>
        <v>0.027450980392156862</v>
      </c>
      <c r="J24" s="141">
        <f>+J$33*I24</f>
        <v>4.62013451478595</v>
      </c>
      <c r="K24" s="131"/>
      <c r="L24" s="135" t="str">
        <f t="shared" si="5"/>
        <v>八幡浜ＳＣ</v>
      </c>
      <c r="M24" s="135">
        <f t="shared" si="5"/>
        <v>27</v>
      </c>
      <c r="N24" s="140">
        <f>+M24/M31</f>
        <v>0.19852941176470587</v>
      </c>
      <c r="O24" s="141">
        <f>+O31*N24</f>
        <v>18.03266787658802</v>
      </c>
    </row>
    <row r="25" spans="1:15" ht="15.75" customHeight="1">
      <c r="A25" s="131"/>
      <c r="B25" s="135" t="str">
        <f t="shared" si="3"/>
        <v>南予</v>
      </c>
      <c r="C25" s="135">
        <f t="shared" si="3"/>
        <v>136</v>
      </c>
      <c r="D25" s="140">
        <f>+C25/C26</f>
        <v>0.24682395644283123</v>
      </c>
      <c r="E25" s="141">
        <f>+E26*D25</f>
        <v>90.83121597096189</v>
      </c>
      <c r="F25" s="131"/>
      <c r="G25" s="135" t="str">
        <f t="shared" si="4"/>
        <v>五百木SC</v>
      </c>
      <c r="H25" s="135">
        <f t="shared" si="4"/>
        <v>39</v>
      </c>
      <c r="I25" s="140">
        <f>+H25/H$33</f>
        <v>0.15294117647058825</v>
      </c>
      <c r="J25" s="141">
        <f>+J$33*I25</f>
        <v>25.740749439521725</v>
      </c>
      <c r="K25" s="131"/>
      <c r="L25" s="135" t="str">
        <f t="shared" si="5"/>
        <v>リー保内</v>
      </c>
      <c r="M25" s="135">
        <f t="shared" si="5"/>
        <v>16</v>
      </c>
      <c r="N25" s="140">
        <f>+M25/M31</f>
        <v>0.11764705882352941</v>
      </c>
      <c r="O25" s="141">
        <f>+O31*N25</f>
        <v>10.686025408348458</v>
      </c>
    </row>
    <row r="26" spans="1:15" ht="15.75" customHeight="1">
      <c r="A26" s="131"/>
      <c r="B26" s="144" t="s">
        <v>47</v>
      </c>
      <c r="C26" s="145">
        <f>SUM(C23:C25)</f>
        <v>551</v>
      </c>
      <c r="D26" s="146">
        <f>SUM(D23:D25)</f>
        <v>1</v>
      </c>
      <c r="E26" s="147">
        <v>368</v>
      </c>
      <c r="F26" s="131"/>
      <c r="G26" s="135" t="str">
        <f aca="true" t="shared" si="6" ref="G26:G32">G8</f>
        <v>アズサ松山</v>
      </c>
      <c r="H26" s="135">
        <f>H8</f>
        <v>35</v>
      </c>
      <c r="I26" s="140">
        <f>+H26/H$33</f>
        <v>0.13725490196078433</v>
      </c>
      <c r="J26" s="141">
        <f>+J$33*I26</f>
        <v>23.100672573929753</v>
      </c>
      <c r="K26" s="131"/>
      <c r="L26" s="135" t="str">
        <f t="shared" si="5"/>
        <v>コミュニティ</v>
      </c>
      <c r="M26" s="135">
        <f t="shared" si="5"/>
        <v>31</v>
      </c>
      <c r="N26" s="140">
        <f>+M26/M31</f>
        <v>0.22794117647058823</v>
      </c>
      <c r="O26" s="141">
        <f>+O31*N26</f>
        <v>20.704174228675136</v>
      </c>
    </row>
    <row r="27" spans="1:15" ht="15.75" customHeight="1">
      <c r="A27" s="131"/>
      <c r="B27" s="132"/>
      <c r="C27" s="131"/>
      <c r="D27" s="131"/>
      <c r="E27" s="131"/>
      <c r="F27" s="131"/>
      <c r="G27" s="135" t="str">
        <f t="shared" si="6"/>
        <v>フィッタ松山</v>
      </c>
      <c r="H27" s="135">
        <f>H9</f>
        <v>14</v>
      </c>
      <c r="I27" s="140">
        <f aca="true" t="shared" si="7" ref="I27:I32">+H27/H$33</f>
        <v>0.054901960784313725</v>
      </c>
      <c r="J27" s="141">
        <f aca="true" t="shared" si="8" ref="J27:J32">+J$33*I27</f>
        <v>9.2402690295719</v>
      </c>
      <c r="K27" s="131"/>
      <c r="L27" s="135" t="str">
        <f t="shared" si="5"/>
        <v>Ｒｙｕｏｗ</v>
      </c>
      <c r="M27" s="135">
        <f t="shared" si="5"/>
        <v>8</v>
      </c>
      <c r="N27" s="140">
        <f>+M27/M31</f>
        <v>0.058823529411764705</v>
      </c>
      <c r="O27" s="141">
        <f>+O31*N27</f>
        <v>5.343012704174229</v>
      </c>
    </row>
    <row r="28" spans="1:15" ht="15.75" customHeight="1">
      <c r="A28" s="131"/>
      <c r="B28" s="135" t="s">
        <v>43</v>
      </c>
      <c r="C28" s="136" t="s">
        <v>38</v>
      </c>
      <c r="D28" s="136" t="s">
        <v>39</v>
      </c>
      <c r="E28" s="136" t="s">
        <v>40</v>
      </c>
      <c r="F28" s="131"/>
      <c r="G28" s="135" t="str">
        <f t="shared" si="6"/>
        <v>南海DC</v>
      </c>
      <c r="H28" s="135">
        <f>H10</f>
        <v>31</v>
      </c>
      <c r="I28" s="140">
        <f t="shared" si="7"/>
        <v>0.12156862745098039</v>
      </c>
      <c r="J28" s="141">
        <f t="shared" si="8"/>
        <v>20.46059570833778</v>
      </c>
      <c r="K28" s="131"/>
      <c r="L28" s="135">
        <f t="shared" si="5"/>
        <v>0</v>
      </c>
      <c r="M28" s="135">
        <f t="shared" si="5"/>
        <v>0</v>
      </c>
      <c r="N28" s="140">
        <f>+M28/M31</f>
        <v>0</v>
      </c>
      <c r="O28" s="141">
        <f>+O31*N28</f>
        <v>0</v>
      </c>
    </row>
    <row r="29" spans="1:15" ht="15.75" customHeight="1">
      <c r="A29" s="131"/>
      <c r="B29" s="135" t="str">
        <f aca="true" t="shared" si="9" ref="B29:C31">B11</f>
        <v>エリエールＳＣ</v>
      </c>
      <c r="C29" s="135">
        <f t="shared" si="9"/>
        <v>31</v>
      </c>
      <c r="D29" s="140">
        <f aca="true" t="shared" si="10" ref="D29:D35">+C29/C$36</f>
        <v>0.1901840490797546</v>
      </c>
      <c r="E29" s="141">
        <f aca="true" t="shared" si="11" ref="E29:E35">+E$36*D29</f>
        <v>20.704174228675136</v>
      </c>
      <c r="F29" s="131"/>
      <c r="G29" s="135" t="str">
        <f t="shared" si="6"/>
        <v>南海朝生田</v>
      </c>
      <c r="H29" s="135">
        <f>H11</f>
        <v>21</v>
      </c>
      <c r="I29" s="140">
        <f t="shared" si="7"/>
        <v>0.08235294117647059</v>
      </c>
      <c r="J29" s="141">
        <f t="shared" si="8"/>
        <v>13.860403544357851</v>
      </c>
      <c r="K29" s="131"/>
      <c r="L29" s="135">
        <f t="shared" si="5"/>
        <v>0</v>
      </c>
      <c r="M29" s="135">
        <f t="shared" si="5"/>
        <v>0</v>
      </c>
      <c r="N29" s="140">
        <f>+M29/M31</f>
        <v>0</v>
      </c>
      <c r="O29" s="141">
        <f>+O31*N29</f>
        <v>0</v>
      </c>
    </row>
    <row r="30" spans="1:15" ht="15.75" customHeight="1">
      <c r="A30" s="131"/>
      <c r="B30" s="135" t="str">
        <f t="shared" si="9"/>
        <v>ファイブテン</v>
      </c>
      <c r="C30" s="135">
        <f t="shared" si="9"/>
        <v>42</v>
      </c>
      <c r="D30" s="140">
        <f t="shared" si="10"/>
        <v>0.25766871165644173</v>
      </c>
      <c r="E30" s="141">
        <f t="shared" si="11"/>
        <v>28.050816696914698</v>
      </c>
      <c r="F30" s="131"/>
      <c r="G30" s="135" t="str">
        <f t="shared" si="6"/>
        <v>石原ＳＣ</v>
      </c>
      <c r="H30" s="135">
        <f>H11</f>
        <v>21</v>
      </c>
      <c r="I30" s="140">
        <f t="shared" si="7"/>
        <v>0.08235294117647059</v>
      </c>
      <c r="J30" s="141">
        <f t="shared" si="8"/>
        <v>13.860403544357851</v>
      </c>
      <c r="K30" s="131"/>
      <c r="L30" s="135">
        <f t="shared" si="5"/>
        <v>0</v>
      </c>
      <c r="M30" s="135">
        <f t="shared" si="5"/>
        <v>0</v>
      </c>
      <c r="N30" s="140">
        <f>+M30/M31</f>
        <v>0</v>
      </c>
      <c r="O30" s="141">
        <f>+O31*N30</f>
        <v>0</v>
      </c>
    </row>
    <row r="31" spans="1:15" ht="15.75" customHeight="1">
      <c r="A31" s="131"/>
      <c r="B31" s="135" t="str">
        <f t="shared" si="9"/>
        <v>ファイブテン東予</v>
      </c>
      <c r="C31" s="135">
        <f t="shared" si="9"/>
        <v>11</v>
      </c>
      <c r="D31" s="140">
        <f t="shared" si="10"/>
        <v>0.06748466257668712</v>
      </c>
      <c r="E31" s="141">
        <f t="shared" si="11"/>
        <v>7.346642468239564</v>
      </c>
      <c r="F31" s="131"/>
      <c r="G31" s="135" t="str">
        <f t="shared" si="6"/>
        <v>競泳塾Again</v>
      </c>
      <c r="H31" s="135">
        <f>H12</f>
        <v>30</v>
      </c>
      <c r="I31" s="140">
        <f t="shared" si="7"/>
        <v>0.11764705882352941</v>
      </c>
      <c r="J31" s="141">
        <f t="shared" si="8"/>
        <v>19.800576491939786</v>
      </c>
      <c r="K31" s="131"/>
      <c r="L31" s="145" t="s">
        <v>47</v>
      </c>
      <c r="M31" s="145">
        <f>SUM(M23:M30)</f>
        <v>136</v>
      </c>
      <c r="N31" s="151">
        <f>SUM(N23:N30)</f>
        <v>1</v>
      </c>
      <c r="O31" s="147">
        <f>E25</f>
        <v>90.83121597096189</v>
      </c>
    </row>
    <row r="32" spans="1:11" ht="15.75" customHeight="1">
      <c r="A32" s="131"/>
      <c r="B32" s="135" t="str">
        <f aca="true" t="shared" si="12" ref="B32:C35">B14</f>
        <v>フィッタ新居浜</v>
      </c>
      <c r="C32" s="135">
        <f t="shared" si="12"/>
        <v>10</v>
      </c>
      <c r="D32" s="140">
        <f t="shared" si="10"/>
        <v>0.06134969325153374</v>
      </c>
      <c r="E32" s="141">
        <f t="shared" si="11"/>
        <v>6.678765880217785</v>
      </c>
      <c r="F32" s="131"/>
      <c r="G32" s="135">
        <f t="shared" si="6"/>
        <v>0</v>
      </c>
      <c r="H32" s="135"/>
      <c r="I32" s="140">
        <f t="shared" si="7"/>
        <v>0</v>
      </c>
      <c r="J32" s="141">
        <f t="shared" si="8"/>
        <v>0</v>
      </c>
      <c r="K32" s="131"/>
    </row>
    <row r="33" spans="1:11" ht="15.75" customHeight="1">
      <c r="A33" s="131"/>
      <c r="B33" s="135" t="str">
        <f t="shared" si="12"/>
        <v>瀬戸内温泉Ｓ</v>
      </c>
      <c r="C33" s="135">
        <f t="shared" si="12"/>
        <v>19</v>
      </c>
      <c r="D33" s="140">
        <f t="shared" si="10"/>
        <v>0.1165644171779141</v>
      </c>
      <c r="E33" s="141">
        <f t="shared" si="11"/>
        <v>12.689655172413792</v>
      </c>
      <c r="F33" s="131"/>
      <c r="G33" s="145" t="s">
        <v>47</v>
      </c>
      <c r="H33" s="145">
        <f>SUM(H23:H32)</f>
        <v>255</v>
      </c>
      <c r="I33" s="146">
        <f>SUM(I23:I32)</f>
        <v>1.0000000000000002</v>
      </c>
      <c r="J33" s="147">
        <f>E24</f>
        <v>168.3049001814882</v>
      </c>
      <c r="K33" s="131"/>
    </row>
    <row r="34" spans="1:11" ht="15.75" customHeight="1">
      <c r="A34" s="131"/>
      <c r="B34" s="135" t="str">
        <f t="shared" si="12"/>
        <v>西条ＳＣ</v>
      </c>
      <c r="C34" s="135">
        <f t="shared" si="12"/>
        <v>17</v>
      </c>
      <c r="D34" s="140">
        <f t="shared" si="10"/>
        <v>0.10429447852760736</v>
      </c>
      <c r="E34" s="141">
        <f t="shared" si="11"/>
        <v>11.353901996370235</v>
      </c>
      <c r="F34" s="131"/>
      <c r="G34" s="131"/>
      <c r="H34" s="131"/>
      <c r="I34" s="131"/>
      <c r="J34" s="131"/>
      <c r="K34" s="131"/>
    </row>
    <row r="35" spans="1:11" ht="15.75" customHeight="1">
      <c r="A35" s="131"/>
      <c r="B35" s="135" t="str">
        <f t="shared" si="12"/>
        <v>マコトSC双葉</v>
      </c>
      <c r="C35" s="135">
        <f t="shared" si="12"/>
        <v>33</v>
      </c>
      <c r="D35" s="140">
        <f t="shared" si="10"/>
        <v>0.20245398773006135</v>
      </c>
      <c r="E35" s="141">
        <f t="shared" si="11"/>
        <v>22.039927404718693</v>
      </c>
      <c r="F35" s="131"/>
      <c r="G35" s="131"/>
      <c r="H35" s="131"/>
      <c r="I35" s="131"/>
      <c r="J35" s="131"/>
      <c r="K35" s="131"/>
    </row>
    <row r="36" spans="1:11" ht="15.75" customHeight="1">
      <c r="A36" s="131"/>
      <c r="B36" s="144" t="s">
        <v>47</v>
      </c>
      <c r="C36" s="145">
        <f>SUM(C29:C35)</f>
        <v>163</v>
      </c>
      <c r="D36" s="146">
        <f>SUM(D29:D35)</f>
        <v>1</v>
      </c>
      <c r="E36" s="147">
        <f>E23</f>
        <v>108.8638838475499</v>
      </c>
      <c r="F36" s="131"/>
      <c r="G36" s="131"/>
      <c r="H36" s="131"/>
      <c r="I36" s="131"/>
      <c r="J36" s="131"/>
      <c r="K36" s="131"/>
    </row>
    <row r="37" spans="1:11" ht="9" customHeight="1">
      <c r="A37" s="131"/>
      <c r="B37" s="132"/>
      <c r="C37" s="131"/>
      <c r="D37" s="131"/>
      <c r="E37" s="131"/>
      <c r="F37" s="131"/>
      <c r="G37" s="131"/>
      <c r="H37" s="131"/>
      <c r="I37" s="131"/>
      <c r="J37" s="131"/>
      <c r="K37" s="131"/>
    </row>
    <row r="38" spans="1:11" ht="15.75" customHeight="1">
      <c r="A38" s="131"/>
      <c r="B38" s="153"/>
      <c r="C38" s="154"/>
      <c r="D38" s="154"/>
      <c r="E38" s="154"/>
      <c r="F38" s="154"/>
      <c r="G38" s="131"/>
      <c r="H38" s="131"/>
      <c r="I38" s="131"/>
      <c r="J38" s="131"/>
      <c r="K38" s="131"/>
    </row>
    <row r="39" spans="1:11" ht="15.75" customHeight="1">
      <c r="A39" s="131"/>
      <c r="B39" s="153"/>
      <c r="C39" s="154"/>
      <c r="D39" s="154"/>
      <c r="E39" s="154"/>
      <c r="F39" s="154"/>
      <c r="G39" s="154"/>
      <c r="H39" s="154"/>
      <c r="I39" s="131"/>
      <c r="J39" s="131"/>
      <c r="K39" s="131"/>
    </row>
    <row r="40" spans="1:11" ht="15.75" customHeight="1">
      <c r="A40" s="131"/>
      <c r="B40" s="153"/>
      <c r="C40" s="154"/>
      <c r="D40" s="154"/>
      <c r="E40" s="154"/>
      <c r="F40" s="154"/>
      <c r="G40" s="154"/>
      <c r="H40" s="154"/>
      <c r="I40" s="131"/>
      <c r="J40" s="131"/>
      <c r="K40" s="131"/>
    </row>
    <row r="41" spans="1:11" ht="15.75" customHeight="1">
      <c r="A41" s="131"/>
      <c r="B41" s="153"/>
      <c r="C41" s="154"/>
      <c r="D41" s="154"/>
      <c r="E41" s="154"/>
      <c r="F41" s="154"/>
      <c r="G41" s="154"/>
      <c r="H41" s="154"/>
      <c r="I41" s="131"/>
      <c r="J41" s="131"/>
      <c r="K41" s="131"/>
    </row>
    <row r="42" spans="1:11" ht="15.75" customHeight="1">
      <c r="A42" s="131"/>
      <c r="B42" s="153"/>
      <c r="C42" s="154"/>
      <c r="D42" s="154"/>
      <c r="E42" s="154"/>
      <c r="F42" s="154"/>
      <c r="G42" s="154"/>
      <c r="H42" s="154"/>
      <c r="I42" s="131"/>
      <c r="J42" s="131"/>
      <c r="K42" s="131"/>
    </row>
    <row r="43" spans="1:11" ht="15.75" customHeight="1">
      <c r="A43" s="131"/>
      <c r="B43" s="153"/>
      <c r="C43" s="154"/>
      <c r="D43" s="154"/>
      <c r="E43" s="154"/>
      <c r="F43" s="154"/>
      <c r="G43" s="154"/>
      <c r="H43" s="154"/>
      <c r="I43" s="131"/>
      <c r="J43" s="131"/>
      <c r="K43" s="131"/>
    </row>
    <row r="44" spans="1:11" ht="15.75" customHeight="1">
      <c r="A44" s="131"/>
      <c r="B44" s="153"/>
      <c r="C44" s="154"/>
      <c r="D44" s="154"/>
      <c r="E44" s="154"/>
      <c r="F44" s="154"/>
      <c r="G44" s="154"/>
      <c r="H44" s="154"/>
      <c r="I44" s="131"/>
      <c r="J44" s="131"/>
      <c r="K44" s="131"/>
    </row>
    <row r="45" spans="1:11" ht="15.75" customHeight="1">
      <c r="A45" s="131"/>
      <c r="B45" s="153"/>
      <c r="C45" s="154"/>
      <c r="D45" s="154"/>
      <c r="E45" s="154"/>
      <c r="F45" s="154"/>
      <c r="G45" s="154"/>
      <c r="H45" s="154"/>
      <c r="I45" s="131"/>
      <c r="J45" s="131"/>
      <c r="K45" s="131"/>
    </row>
    <row r="46" spans="1:11" ht="15.75" customHeight="1">
      <c r="A46" s="131"/>
      <c r="B46" s="153"/>
      <c r="C46" s="154"/>
      <c r="D46" s="154"/>
      <c r="E46" s="154"/>
      <c r="F46" s="154"/>
      <c r="G46" s="154"/>
      <c r="H46" s="154"/>
      <c r="I46" s="131"/>
      <c r="J46" s="131"/>
      <c r="K46" s="131"/>
    </row>
    <row r="47" spans="1:11" ht="15.75" customHeight="1">
      <c r="A47" s="131"/>
      <c r="B47" s="153"/>
      <c r="C47" s="154"/>
      <c r="D47" s="154"/>
      <c r="E47" s="154"/>
      <c r="F47" s="154"/>
      <c r="G47" s="154"/>
      <c r="H47" s="154"/>
      <c r="I47" s="131"/>
      <c r="J47" s="131"/>
      <c r="K47" s="131"/>
    </row>
    <row r="48" spans="1:11" ht="15.75" customHeight="1">
      <c r="A48" s="131"/>
      <c r="B48" s="153"/>
      <c r="C48" s="154"/>
      <c r="D48" s="154"/>
      <c r="E48" s="154"/>
      <c r="F48" s="154"/>
      <c r="G48" s="154"/>
      <c r="H48" s="154"/>
      <c r="I48" s="131"/>
      <c r="J48" s="131"/>
      <c r="K48" s="131"/>
    </row>
    <row r="49" spans="1:11" ht="15.75" customHeight="1">
      <c r="A49" s="131"/>
      <c r="B49" s="153"/>
      <c r="C49" s="154"/>
      <c r="D49" s="154"/>
      <c r="E49" s="154"/>
      <c r="F49" s="154"/>
      <c r="G49" s="155"/>
      <c r="H49" s="155"/>
      <c r="I49" s="152"/>
      <c r="J49" s="152"/>
      <c r="K49" s="131"/>
    </row>
    <row r="50" spans="1:11" ht="15.75" customHeight="1">
      <c r="A50" s="131"/>
      <c r="B50" s="153"/>
      <c r="C50" s="154"/>
      <c r="D50" s="154"/>
      <c r="E50" s="154"/>
      <c r="F50" s="154"/>
      <c r="G50" s="154"/>
      <c r="H50" s="154"/>
      <c r="I50" s="131"/>
      <c r="J50" s="131"/>
      <c r="K50" s="131"/>
    </row>
    <row r="51" spans="1:11" ht="15.75" customHeight="1">
      <c r="A51" s="131"/>
      <c r="B51" s="153"/>
      <c r="C51" s="154"/>
      <c r="D51" s="154"/>
      <c r="E51" s="154"/>
      <c r="F51" s="154"/>
      <c r="G51" s="155"/>
      <c r="H51" s="155"/>
      <c r="K51" s="131"/>
    </row>
    <row r="52" spans="1:11" ht="15.75" customHeight="1">
      <c r="A52" s="131"/>
      <c r="B52" s="153"/>
      <c r="C52" s="154"/>
      <c r="D52" s="154"/>
      <c r="E52" s="154"/>
      <c r="F52" s="155"/>
      <c r="G52" s="155"/>
      <c r="H52" s="155"/>
      <c r="K52" s="152"/>
    </row>
    <row r="53" spans="1:11" ht="15.75" customHeight="1">
      <c r="A53" s="131"/>
      <c r="B53" s="153"/>
      <c r="C53" s="154"/>
      <c r="D53" s="156"/>
      <c r="E53" s="154"/>
      <c r="F53" s="154"/>
      <c r="G53" s="155"/>
      <c r="H53" s="155"/>
      <c r="K53" s="131"/>
    </row>
    <row r="54" spans="1:11" ht="15.75" customHeight="1">
      <c r="A54" s="131"/>
      <c r="B54" s="153"/>
      <c r="C54" s="154"/>
      <c r="D54" s="154"/>
      <c r="E54" s="154"/>
      <c r="F54" s="154"/>
      <c r="G54" s="155"/>
      <c r="H54" s="155"/>
      <c r="K54" s="131"/>
    </row>
    <row r="55" spans="1:11" ht="15.75" customHeight="1">
      <c r="A55" s="131"/>
      <c r="B55" s="157"/>
      <c r="C55" s="158"/>
      <c r="D55" s="158"/>
      <c r="E55" s="158"/>
      <c r="F55" s="131"/>
      <c r="G55" s="155"/>
      <c r="H55" s="155"/>
      <c r="K55" s="131"/>
    </row>
    <row r="56" spans="1:11" ht="15.75" customHeight="1">
      <c r="A56" s="131"/>
      <c r="B56" s="159"/>
      <c r="C56" s="160"/>
      <c r="D56" s="161"/>
      <c r="E56" s="162"/>
      <c r="F56" s="131"/>
      <c r="K56" s="131"/>
    </row>
    <row r="57" spans="1:11" ht="15.75" customHeight="1">
      <c r="A57" s="131"/>
      <c r="B57" s="159"/>
      <c r="C57" s="160"/>
      <c r="D57" s="161"/>
      <c r="E57" s="162"/>
      <c r="F57" s="131"/>
      <c r="K57" s="131"/>
    </row>
    <row r="58" spans="1:11" ht="15.75" customHeight="1">
      <c r="A58" s="131"/>
      <c r="B58" s="159"/>
      <c r="C58" s="160"/>
      <c r="D58" s="161"/>
      <c r="E58" s="162"/>
      <c r="F58" s="131"/>
      <c r="K58" s="131"/>
    </row>
    <row r="59" spans="1:11" ht="15.75" customHeight="1">
      <c r="A59" s="131"/>
      <c r="B59" s="159"/>
      <c r="C59" s="160"/>
      <c r="D59" s="161"/>
      <c r="E59" s="162"/>
      <c r="F59" s="131"/>
      <c r="K59" s="131"/>
    </row>
    <row r="60" spans="1:11" ht="15.75" customHeight="1">
      <c r="A60" s="131"/>
      <c r="B60" s="159"/>
      <c r="C60" s="160"/>
      <c r="D60" s="161"/>
      <c r="E60" s="162"/>
      <c r="F60" s="131"/>
      <c r="K60" s="131"/>
    </row>
    <row r="61" spans="1:11" ht="15.75" customHeight="1">
      <c r="A61" s="131"/>
      <c r="B61" s="159"/>
      <c r="C61" s="160"/>
      <c r="D61" s="161"/>
      <c r="E61" s="162"/>
      <c r="F61" s="131"/>
      <c r="K61" s="131"/>
    </row>
    <row r="62" spans="1:11" ht="15.75" customHeight="1">
      <c r="A62" s="131"/>
      <c r="B62" s="157"/>
      <c r="C62" s="160"/>
      <c r="D62" s="161"/>
      <c r="E62" s="162"/>
      <c r="F62" s="131"/>
      <c r="K62" s="131"/>
    </row>
    <row r="63" spans="1:11" ht="15.75" customHeight="1">
      <c r="A63" s="131"/>
      <c r="B63" s="157"/>
      <c r="C63" s="160"/>
      <c r="D63" s="161"/>
      <c r="E63" s="160"/>
      <c r="F63" s="131"/>
      <c r="K63" s="131"/>
    </row>
    <row r="64" spans="1:11" ht="15.75" customHeight="1">
      <c r="A64" s="131"/>
      <c r="B64" s="157"/>
      <c r="C64" s="160"/>
      <c r="D64" s="161"/>
      <c r="E64" s="160"/>
      <c r="F64" s="131"/>
      <c r="K64" s="131"/>
    </row>
    <row r="65" spans="1:11" ht="15.75" customHeight="1">
      <c r="A65" s="131"/>
      <c r="B65" s="157"/>
      <c r="C65" s="160"/>
      <c r="D65" s="161"/>
      <c r="E65" s="160"/>
      <c r="F65" s="131"/>
      <c r="K65" s="131"/>
    </row>
    <row r="66" spans="1:11" ht="15.75" customHeight="1">
      <c r="A66" s="131"/>
      <c r="B66" s="157"/>
      <c r="C66" s="160"/>
      <c r="D66" s="161"/>
      <c r="E66" s="160"/>
      <c r="F66" s="131"/>
      <c r="K66" s="131"/>
    </row>
    <row r="67" spans="1:11" ht="15.75" customHeight="1">
      <c r="A67" s="131"/>
      <c r="B67" s="157"/>
      <c r="C67" s="160"/>
      <c r="D67" s="161"/>
      <c r="E67" s="160"/>
      <c r="F67" s="131"/>
      <c r="K67" s="131"/>
    </row>
    <row r="68" spans="1:11" ht="15.75" customHeight="1">
      <c r="A68" s="131"/>
      <c r="B68" s="157"/>
      <c r="C68" s="160"/>
      <c r="D68" s="161"/>
      <c r="E68" s="160"/>
      <c r="F68" s="131"/>
      <c r="K68" s="131"/>
    </row>
    <row r="69" spans="1:11" ht="15.75" customHeight="1">
      <c r="A69" s="131"/>
      <c r="B69" s="157"/>
      <c r="C69" s="160"/>
      <c r="D69" s="161"/>
      <c r="E69" s="160"/>
      <c r="F69" s="131"/>
      <c r="K69" s="131"/>
    </row>
    <row r="70" spans="1:11" ht="15.75" customHeight="1">
      <c r="A70" s="131"/>
      <c r="B70" s="132"/>
      <c r="C70" s="131"/>
      <c r="D70" s="131"/>
      <c r="E70" s="131"/>
      <c r="F70" s="131"/>
      <c r="K70" s="131"/>
    </row>
    <row r="71" spans="1:11" ht="15.75" customHeight="1">
      <c r="A71" s="131"/>
      <c r="B71" s="132"/>
      <c r="C71" s="131"/>
      <c r="D71" s="131"/>
      <c r="E71" s="131"/>
      <c r="F71" s="131"/>
      <c r="K71" s="131"/>
    </row>
    <row r="72" spans="2:5" ht="15.75" customHeight="1">
      <c r="B72" s="132"/>
      <c r="C72" s="131"/>
      <c r="D72" s="131"/>
      <c r="E72" s="131"/>
    </row>
  </sheetData>
  <sheetProtection/>
  <mergeCells count="2">
    <mergeCell ref="C1:G1"/>
    <mergeCell ref="C20:G20"/>
  </mergeCells>
  <printOptions/>
  <pageMargins left="0.5905511811023623" right="0" top="0.3937007874015748" bottom="0"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C1:J28"/>
  <sheetViews>
    <sheetView tabSelected="1" zoomScalePageLayoutView="0" workbookViewId="0" topLeftCell="A1">
      <selection activeCell="H31" sqref="H31"/>
    </sheetView>
  </sheetViews>
  <sheetFormatPr defaultColWidth="9.00390625" defaultRowHeight="13.5"/>
  <cols>
    <col min="1" max="1" width="14.375" style="0" customWidth="1"/>
  </cols>
  <sheetData>
    <row r="1" spans="3:10" ht="13.5" customHeight="1">
      <c r="C1" s="514" t="s">
        <v>206</v>
      </c>
      <c r="D1" s="514"/>
      <c r="E1" s="514"/>
      <c r="F1" s="514"/>
      <c r="G1" s="514"/>
      <c r="H1" s="514"/>
      <c r="I1" s="514"/>
      <c r="J1" s="514"/>
    </row>
    <row r="2" spans="3:10" ht="13.5" customHeight="1">
      <c r="C2" s="514"/>
      <c r="D2" s="514"/>
      <c r="E2" s="514"/>
      <c r="F2" s="514"/>
      <c r="G2" s="514"/>
      <c r="H2" s="514"/>
      <c r="I2" s="514"/>
      <c r="J2" s="514"/>
    </row>
    <row r="3" spans="3:10" ht="24">
      <c r="C3" s="255"/>
      <c r="D3" s="255"/>
      <c r="E3" s="255"/>
      <c r="F3" s="255"/>
      <c r="G3" s="255"/>
      <c r="H3" s="255"/>
      <c r="I3" s="255"/>
      <c r="J3" s="255"/>
    </row>
    <row r="4" spans="3:10" ht="21.75" customHeight="1">
      <c r="C4" s="255"/>
      <c r="D4" s="255"/>
      <c r="E4" s="255"/>
      <c r="F4" s="255"/>
      <c r="G4" s="255"/>
      <c r="H4" s="255"/>
      <c r="I4" s="255"/>
      <c r="J4" s="255"/>
    </row>
    <row r="7" ht="11.25" customHeight="1"/>
    <row r="19" ht="13.5">
      <c r="F19" s="256" t="s">
        <v>207</v>
      </c>
    </row>
    <row r="26" ht="13.5">
      <c r="E26" s="257" t="s">
        <v>207</v>
      </c>
    </row>
    <row r="28" ht="18.75">
      <c r="I28" s="258" t="s">
        <v>208</v>
      </c>
    </row>
  </sheetData>
  <sheetProtection/>
  <mergeCells count="1">
    <mergeCell ref="C1:J2"/>
  </mergeCells>
  <printOptions/>
  <pageMargins left="0.3937007874015748" right="0.3937007874015748" top="0" bottom="0"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shigeo</cp:lastModifiedBy>
  <cp:lastPrinted>2014-04-26T04:03:29Z</cp:lastPrinted>
  <dcterms:created xsi:type="dcterms:W3CDTF">1997-01-08T22:48:59Z</dcterms:created>
  <dcterms:modified xsi:type="dcterms:W3CDTF">2014-05-17T06:53:28Z</dcterms:modified>
  <cp:category/>
  <cp:version/>
  <cp:contentType/>
  <cp:contentStatus/>
</cp:coreProperties>
</file>