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524" tabRatio="718" activeTab="2"/>
  </bookViews>
  <sheets>
    <sheet name="案内" sheetId="1" r:id="rId1"/>
    <sheet name="参加人数" sheetId="2" r:id="rId2"/>
    <sheet name="タイムテーブル" sheetId="3" r:id="rId3"/>
    <sheet name="控場所" sheetId="4" r:id="rId4"/>
    <sheet name="観覧席" sheetId="5" r:id="rId5"/>
    <sheet name="割当席計算" sheetId="6" state="hidden" r:id="rId6"/>
  </sheets>
  <definedNames/>
  <calcPr fullCalcOnLoad="1"/>
</workbook>
</file>

<file path=xl/sharedStrings.xml><?xml version="1.0" encoding="utf-8"?>
<sst xmlns="http://schemas.openxmlformats.org/spreadsheetml/2006/main" count="514" uniqueCount="315">
  <si>
    <t>ウォーミングアップ等のお知らせ</t>
  </si>
  <si>
    <t>【そ の 他】</t>
  </si>
  <si>
    <t>･控え室とプール間は、水着の上からよく体を拭いて通行して下さい。</t>
  </si>
  <si>
    <t>駐車場についてのご注意</t>
  </si>
  <si>
    <t>競技終了予定</t>
  </si>
  <si>
    <t>予定</t>
  </si>
  <si>
    <t>【日　　程】　</t>
  </si>
  <si>
    <t>【会　　場】　</t>
  </si>
  <si>
    <t>【競技準備】　　</t>
  </si>
  <si>
    <t>【競技開始】　　</t>
  </si>
  <si>
    <t>【閉 会 式】　</t>
  </si>
  <si>
    <t>電光掲示板</t>
  </si>
  <si>
    <t>本部席</t>
  </si>
  <si>
    <t>１種目</t>
  </si>
  <si>
    <t>公式スタート練習</t>
  </si>
  <si>
    <t>最優秀選手賞該当選手の発表と表彰</t>
  </si>
  <si>
    <t>準備に協力できるクラブは早めに来ていただけると本プールが早く利用できますので、ご協力を</t>
  </si>
  <si>
    <t>お願いします。</t>
  </si>
  <si>
    <t>・出場の遅い選手の時間差でのアップにご協力ください。</t>
  </si>
  <si>
    <t>・選手控え場所は”控場所”をクリックして確認してください。</t>
  </si>
  <si>
    <t>・カメラ・ビデオ撮影は、許可を取って下さい。ただし、撮影は観覧席からのみとします。</t>
  </si>
  <si>
    <t>･選手はプール内上履き禁止といたします。通路及び応援席の裸足での通行は禁止いたします。</t>
  </si>
  <si>
    <t>・本大会での盗難・事故等は責任を負いかねますので予めご了承下さい。</t>
  </si>
  <si>
    <t>別添　松山中央公園案内図をご覧下さい。</t>
  </si>
  <si>
    <t>・松山中央公園では、いろんな行事が開催されます。２，５００台の駐車場が不足することが予想されますので、</t>
  </si>
  <si>
    <t>　アクアパレットまつやま</t>
  </si>
  <si>
    <t>本プール</t>
  </si>
  <si>
    <t>【開　　場】　</t>
  </si>
  <si>
    <t>　選手　</t>
  </si>
  <si>
    <t>応援者　</t>
  </si>
  <si>
    <t>【Ｗ－ｕｐ】　</t>
  </si>
  <si>
    <t>サブプール</t>
  </si>
  <si>
    <t>　　　　　　　</t>
  </si>
  <si>
    <t>【チャレンジレース】</t>
  </si>
  <si>
    <t>アクアパレット観覧席配置図</t>
  </si>
  <si>
    <t>選手席</t>
  </si>
  <si>
    <t>プールサイド</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</si>
  <si>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</si>
  <si>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</si>
  <si>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</si>
  <si>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</si>
  <si>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</si>
  <si>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父兄入り口</t>
  </si>
  <si>
    <t>自販機</t>
  </si>
  <si>
    <t>受付</t>
  </si>
  <si>
    <t>コーチ席</t>
  </si>
  <si>
    <t>エレベータ</t>
  </si>
  <si>
    <t>競技</t>
  </si>
  <si>
    <t>ウォームアップ</t>
  </si>
  <si>
    <t>付近</t>
  </si>
  <si>
    <t>観覧席</t>
  </si>
  <si>
    <t>プ</t>
  </si>
  <si>
    <t>ー</t>
  </si>
  <si>
    <t>ル</t>
  </si>
  <si>
    <t>場所取り禁止</t>
  </si>
  <si>
    <t>階段</t>
  </si>
  <si>
    <t>プ</t>
  </si>
  <si>
    <t>ー</t>
  </si>
  <si>
    <t>ル</t>
  </si>
  <si>
    <t>歩行プール</t>
  </si>
  <si>
    <t>選手入り口</t>
  </si>
  <si>
    <t>選手観覧席座席割り</t>
  </si>
  <si>
    <t>＊入場の混乱を避ける為にクラブごとに割り振りいたしました。ご了承ください。</t>
  </si>
  <si>
    <t>地区名</t>
  </si>
  <si>
    <t>選手数</t>
  </si>
  <si>
    <t>％</t>
  </si>
  <si>
    <t>座席数割</t>
  </si>
  <si>
    <t>中予</t>
  </si>
  <si>
    <t>南予</t>
  </si>
  <si>
    <t>東予</t>
  </si>
  <si>
    <t>ＴＯＴＡＬ</t>
  </si>
  <si>
    <t>ＴＯＴＡＬ</t>
  </si>
  <si>
    <t>ＴＯＴＡＬ</t>
  </si>
  <si>
    <t>保護者観覧席座席割り</t>
  </si>
  <si>
    <t>ＴＯＴＡＬ</t>
  </si>
  <si>
    <t>準備が完了するようにご協力をお願いします。</t>
  </si>
  <si>
    <t>競技順序</t>
  </si>
  <si>
    <t>女子 無差別</t>
  </si>
  <si>
    <t>ﾀｲﾑ決勝</t>
  </si>
  <si>
    <t>男子 無差別</t>
  </si>
  <si>
    <t>自由形４００ｍ</t>
  </si>
  <si>
    <t>個人メドレー４００ｍ</t>
  </si>
  <si>
    <t>自由形５０ｍ</t>
  </si>
  <si>
    <t>背泳ぎ１００ｍ</t>
  </si>
  <si>
    <t>平泳ぎ５０ｍ</t>
  </si>
  <si>
    <t>バタフライ１００ｍ</t>
  </si>
  <si>
    <t>自由形１００ｍ</t>
  </si>
  <si>
    <t>背泳ぎ５０ｍ</t>
  </si>
  <si>
    <t>平泳ぎ１００ｍ</t>
  </si>
  <si>
    <t>バタフライ５０ｍ</t>
  </si>
  <si>
    <t>個人メドレー２００ｍ</t>
  </si>
  <si>
    <t>背泳ぎ２００ｍ</t>
  </si>
  <si>
    <t>平泳ぎ２００ｍ</t>
  </si>
  <si>
    <t>バタフライ２００ｍ</t>
  </si>
  <si>
    <t>自由形２００ｍ</t>
  </si>
  <si>
    <t>参加クラブ一覧表</t>
  </si>
  <si>
    <t>ク  　 ラ 　  ブ  　 名</t>
  </si>
  <si>
    <t>略　　　称</t>
  </si>
  <si>
    <t>参加人数</t>
  </si>
  <si>
    <t>参加種目別</t>
  </si>
  <si>
    <t>リレー種目</t>
  </si>
  <si>
    <t>プログラム</t>
  </si>
  <si>
    <t>男</t>
  </si>
  <si>
    <t>女</t>
  </si>
  <si>
    <t>合 計</t>
  </si>
  <si>
    <t>部数</t>
  </si>
  <si>
    <t>ファイブテン新居浜</t>
  </si>
  <si>
    <t>ファイブテン</t>
  </si>
  <si>
    <t>マコトスイミングクラブ双葉</t>
  </si>
  <si>
    <t>マコトSC双葉</t>
  </si>
  <si>
    <t>かしま天山</t>
  </si>
  <si>
    <t>かしま道後</t>
  </si>
  <si>
    <t>南海DC</t>
  </si>
  <si>
    <t>予</t>
  </si>
  <si>
    <t>南海朝生田</t>
  </si>
  <si>
    <t>Again</t>
  </si>
  <si>
    <t>クアＳＳ</t>
  </si>
  <si>
    <t>SC宇和島</t>
  </si>
  <si>
    <t>八幡浜市民スポーツセンター</t>
  </si>
  <si>
    <t>八幡浜ＳＣ</t>
  </si>
  <si>
    <t>合　　　　　　　計</t>
  </si>
  <si>
    <t>エリエールＳＣ</t>
  </si>
  <si>
    <t>五百木ＳＣ</t>
  </si>
  <si>
    <t>フィッタ松山</t>
  </si>
  <si>
    <t>石原スポーツクラブ</t>
  </si>
  <si>
    <t>石原ＳＣ</t>
  </si>
  <si>
    <t>リー保内</t>
  </si>
  <si>
    <t>観覧席裏通路：中予</t>
  </si>
  <si>
    <t>用品販売</t>
  </si>
  <si>
    <t>後藤　英司</t>
  </si>
  <si>
    <t>高橋　信秀</t>
  </si>
  <si>
    <t>白石　茂雄</t>
  </si>
  <si>
    <t>大福　陽介</t>
  </si>
  <si>
    <t>福島　孝志</t>
  </si>
  <si>
    <t>三嶋　一彰</t>
  </si>
  <si>
    <t>石丸　弥代</t>
  </si>
  <si>
    <t>クラブ名</t>
  </si>
  <si>
    <t>@\1000</t>
  </si>
  <si>
    <t>リレー種目別</t>
  </si>
  <si>
    <t>@\2000</t>
  </si>
  <si>
    <t>賛助広告</t>
  </si>
  <si>
    <t>合　　計</t>
  </si>
  <si>
    <t>競技役員</t>
  </si>
  <si>
    <t>振込</t>
  </si>
  <si>
    <t>合計</t>
  </si>
  <si>
    <t>申込金</t>
  </si>
  <si>
    <t>男女</t>
  </si>
  <si>
    <t>@￥3,000</t>
  </si>
  <si>
    <t>確認</t>
  </si>
  <si>
    <t>金額</t>
  </si>
  <si>
    <t>差異</t>
  </si>
  <si>
    <t>東</t>
  </si>
  <si>
    <t>鎌田　彰崇</t>
  </si>
  <si>
    <t>アズサスポーツクラブ松山</t>
  </si>
  <si>
    <t>アズサ松山</t>
  </si>
  <si>
    <t>南</t>
  </si>
  <si>
    <t>中宇禰　亨</t>
  </si>
  <si>
    <t>・ゴミは持ち帰りにご協力下さい。</t>
  </si>
  <si>
    <t>選手への注意</t>
  </si>
  <si>
    <t>・</t>
  </si>
  <si>
    <t>・フラッシュ撮影は禁止致します。ガラス張り観覧席からの撮影は禁止します。</t>
  </si>
  <si>
    <t>プログラム＠\500</t>
  </si>
  <si>
    <t>エリエールスポーツクラブ</t>
  </si>
  <si>
    <t>フィッタ新居浜</t>
  </si>
  <si>
    <t>川連　展宏</t>
  </si>
  <si>
    <t>ファイブテン東予</t>
  </si>
  <si>
    <t>藤田　崇文</t>
  </si>
  <si>
    <t>井上　靖洋</t>
  </si>
  <si>
    <t>武田　大樹</t>
  </si>
  <si>
    <t>リーステーション</t>
  </si>
  <si>
    <t>更衣室入り口</t>
  </si>
  <si>
    <t>更衣室への</t>
  </si>
  <si>
    <t>出入り禁止</t>
  </si>
  <si>
    <t>更衣室</t>
  </si>
  <si>
    <t>ロビー側</t>
  </si>
  <si>
    <t>更衣室はプールサイド側から出入りしてください。通常出入り口は使用禁止です。更衣室での飲食</t>
  </si>
  <si>
    <t>してください。</t>
  </si>
  <si>
    <t>チャレンジレースの参加資格は５０ｍにつき０．３秒です。参加する選手は早めに申込んで下さい。</t>
  </si>
  <si>
    <t>　　実施時間は改めて連絡します。</t>
  </si>
  <si>
    <t>フィッタ松前</t>
  </si>
  <si>
    <t>　</t>
  </si>
  <si>
    <t>　利用出来ない場合がありますのでご了承下さい。</t>
  </si>
  <si>
    <t>　車での来場は可能な限り、ご遠慮下さい。</t>
  </si>
  <si>
    <t>　　　　</t>
  </si>
  <si>
    <t>地区は指定しませんので譲り合って使用して下さい</t>
  </si>
  <si>
    <t>　</t>
  </si>
  <si>
    <t>　</t>
  </si>
  <si>
    <t>東</t>
  </si>
  <si>
    <t>予</t>
  </si>
  <si>
    <t>中</t>
  </si>
  <si>
    <t>南</t>
  </si>
  <si>
    <t>フィッタ重信</t>
  </si>
  <si>
    <t>フィッタエミフル松前</t>
  </si>
  <si>
    <t>競技予定</t>
  </si>
  <si>
    <t>休憩</t>
  </si>
  <si>
    <t>自由形８００ｍ</t>
  </si>
  <si>
    <t>自由形１５００ｍ</t>
  </si>
  <si>
    <t>競技終了</t>
  </si>
  <si>
    <t>閉会式</t>
  </si>
  <si>
    <t xml:space="preserve"> </t>
  </si>
  <si>
    <t>Ｒｙｕｏｗ</t>
  </si>
  <si>
    <t>チャレンジレース終了後直ちに選手はプールサイドに整列</t>
  </si>
  <si>
    <t>・クラブ役員はオレンジ色,競技役員資格保持者は青ポロを着用してください。</t>
  </si>
  <si>
    <t>　</t>
  </si>
  <si>
    <t>荷物置きは禁止です。違反クラブは次回からの更衣室使用は禁止となりますので注意して使用</t>
  </si>
  <si>
    <t>瀬戸内温泉スイミング</t>
  </si>
  <si>
    <t>瀬戸内温泉</t>
  </si>
  <si>
    <t>ＭＥＳＳＡ</t>
  </si>
  <si>
    <t>エンジェイスポーツジーアップ</t>
  </si>
  <si>
    <t>Ｚ－ＵＰ</t>
  </si>
  <si>
    <t>Ｂ＆Ｇ愛南スイミング</t>
  </si>
  <si>
    <t>Ｂ＆Ｇ愛南</t>
  </si>
  <si>
    <t>・観覧席は、別紙のように保護者席と選手席が別れています。</t>
  </si>
  <si>
    <t>メドレーリレー４００ｍ</t>
  </si>
  <si>
    <t>フリーリレー２００ｍ</t>
  </si>
  <si>
    <t>フリーリレー４００ｍ</t>
  </si>
  <si>
    <t>　当日、行事が多く入っていますので、会場内駐車場が</t>
  </si>
  <si>
    <t>全レーン</t>
  </si>
  <si>
    <t>スポーツコミュニティ</t>
  </si>
  <si>
    <t>コミュニティ</t>
  </si>
  <si>
    <t>西条スイミングスクール</t>
  </si>
  <si>
    <t>西条ＳＣ</t>
  </si>
  <si>
    <t>招集場</t>
  </si>
  <si>
    <t>　</t>
  </si>
  <si>
    <t>中　　　予　</t>
  </si>
  <si>
    <t xml:space="preserve"> </t>
  </si>
  <si>
    <t xml:space="preserve"> </t>
  </si>
  <si>
    <t>保護者席</t>
  </si>
  <si>
    <t>五百木</t>
  </si>
  <si>
    <t>8：00～</t>
  </si>
  <si>
    <t>8：00～9：00</t>
  </si>
  <si>
    <t>組</t>
  </si>
  <si>
    <t>全国大会標準記録突破者紹介・表彰</t>
  </si>
  <si>
    <t>全国ジュニアオリンピックカップ参加標準記録を突破した選手の紹介・表彰</t>
  </si>
  <si>
    <t>日本選手権参加標準記録突破者の紹介・表彰</t>
  </si>
  <si>
    <t>ダッシュレーン　　１レーン</t>
  </si>
  <si>
    <t>ﾀｲﾑ決勝</t>
  </si>
  <si>
    <t>エリエールＳRT</t>
  </si>
  <si>
    <t>AzuMax</t>
  </si>
  <si>
    <t>AzuMax</t>
  </si>
  <si>
    <t>今治しまなみスポーツクラブ</t>
  </si>
  <si>
    <t>しまなみＳＣ</t>
  </si>
  <si>
    <t>多目的ルーム：東予</t>
  </si>
  <si>
    <t>観覧席上段：南予</t>
  </si>
  <si>
    <t>石原</t>
  </si>
  <si>
    <t>エリエール</t>
  </si>
  <si>
    <t>瀬温泉</t>
  </si>
  <si>
    <t>観覧席上段：南予選手控場所</t>
  </si>
  <si>
    <t xml:space="preserve"> </t>
  </si>
  <si>
    <t>時間調整</t>
  </si>
  <si>
    <t>男トイレ</t>
  </si>
  <si>
    <t>女トイレ</t>
  </si>
  <si>
    <t>南海ドルフィンクラブ</t>
  </si>
  <si>
    <t>男子 無差別</t>
  </si>
  <si>
    <r>
      <t>競技の準備を7:00～7:50</t>
    </r>
    <r>
      <rPr>
        <sz val="11"/>
        <rFont val="ＭＳ Ｐゴシック"/>
        <family val="3"/>
      </rPr>
      <t>で行います。各クラブの引率者はアップまでに</t>
    </r>
  </si>
  <si>
    <t>八幡浜</t>
  </si>
  <si>
    <t>ファイブテン　　　　　　新居浜　</t>
  </si>
  <si>
    <t>マコト</t>
  </si>
  <si>
    <t>しまなみ</t>
  </si>
  <si>
    <t>南海</t>
  </si>
  <si>
    <t>フィッタ川之江</t>
  </si>
  <si>
    <t>8:30～8：55</t>
  </si>
  <si>
    <t>・保護者の方の駐車場は南・西駐車場になります。</t>
  </si>
  <si>
    <t>ファイブテン　　　　　　　東予</t>
  </si>
  <si>
    <t>アズサ</t>
  </si>
  <si>
    <t xml:space="preserve">南予 </t>
  </si>
  <si>
    <t xml:space="preserve"> 東予</t>
  </si>
  <si>
    <t xml:space="preserve"> 中予</t>
  </si>
  <si>
    <t>女子 無差別</t>
  </si>
  <si>
    <t>男子 無差別</t>
  </si>
  <si>
    <t>保護者席はクラブ別に分けています。観覧席をご覧下さい。</t>
  </si>
  <si>
    <t>合同レース</t>
  </si>
  <si>
    <t>チャレンジレース予定</t>
  </si>
  <si>
    <t>2019年度チャレンジミート水泳競技大会</t>
  </si>
  <si>
    <t>コナミスポーツクラブ松山</t>
  </si>
  <si>
    <t>コナミ松山</t>
  </si>
  <si>
    <t>TEIM　MIZ</t>
  </si>
  <si>
    <t>TEAM　MIZ</t>
  </si>
  <si>
    <t>えいしスイミングクラブ北条</t>
  </si>
  <si>
    <t>えいし北条</t>
  </si>
  <si>
    <t>もーにスイミングスクール</t>
  </si>
  <si>
    <t>もーにSS</t>
  </si>
  <si>
    <t>えいしスイミングクラブ砥部</t>
  </si>
  <si>
    <t>えいし砥部</t>
  </si>
  <si>
    <t>MESSA・IM</t>
  </si>
  <si>
    <t>ＭＥＳＳＡ・IM</t>
  </si>
  <si>
    <t>伊予スイミングクラブ</t>
  </si>
  <si>
    <t>伊予ＳＣ</t>
  </si>
  <si>
    <t>2019年度愛媛県スイミングクラブ協会チャレンジミート水泳競技大会</t>
  </si>
  <si>
    <t>・今大会は、参加数685名　延種目1604種目　リレー　7種目となりました。</t>
  </si>
  <si>
    <t>・松山近辺のクラブの方は、公共機関の利用を保護者にお願いして下さい。</t>
  </si>
  <si>
    <t>Ｒｙｕｏｗ</t>
  </si>
  <si>
    <t>保内</t>
  </si>
  <si>
    <t>　</t>
  </si>
  <si>
    <t>もーに</t>
  </si>
  <si>
    <t>コミュニティ　</t>
  </si>
  <si>
    <t>愛南</t>
  </si>
  <si>
    <t>ＡＺＵ</t>
  </si>
  <si>
    <t>ＭＩＺ</t>
  </si>
  <si>
    <t>西条　</t>
  </si>
  <si>
    <t>フィ新</t>
  </si>
  <si>
    <t>川之江</t>
  </si>
  <si>
    <t>エミフル</t>
  </si>
  <si>
    <t>コナミ</t>
  </si>
  <si>
    <t>重信</t>
  </si>
  <si>
    <t>砥部</t>
  </si>
  <si>
    <t>Ｍ・ＩＭ</t>
  </si>
  <si>
    <t>北条　</t>
  </si>
  <si>
    <t>伊予</t>
  </si>
  <si>
    <t>2019年度チャレンジミート水泳競技大会タイムテーブル</t>
  </si>
  <si>
    <t>メドレーリレー４００ｍ</t>
  </si>
  <si>
    <t>メドレーリレー４００ｍ</t>
  </si>
  <si>
    <t>閉会式予定時間 18時15分</t>
  </si>
  <si>
    <t>18：30位までには閉会式が終れるように各クラブのご協力をお願いします。</t>
  </si>
  <si>
    <t>１7：40～実施予定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</si>
</sst>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0&quot;組&quot;"/>
    <numFmt numFmtId="183" formatCode="m&quot;月&quot;d&quot;日&quot;;@"/>
    <numFmt numFmtId="184" formatCode="&quot;¥&quot;#,##0_);[Red]\(&quot;¥&quot;#,##0\)"/>
    <numFmt numFmtId="185" formatCode="h:mm&quot;～&quot;"/>
    <numFmt numFmtId="186" formatCode="h&quot;時&quot;mm&quot;分&quot;;@"/>
    <numFmt numFmtId="187" formatCode="[$-F400]h:mm:ss\ AM/PM"/>
    <numFmt numFmtId="188" formatCode="h:mm;@"/>
    <numFmt numFmtId="189" formatCode="0.0%"/>
    <numFmt numFmtId="190" formatCode="[$-411]ge\.m\.d;@"/>
  </numFmts>
  <fonts count="54">
    <font>
      <sz val="11"/>
      <name val="ＭＳ Ｐゴシック"/>
      <family val="3"/>
    </font>
    <font>
      <sz val="6"/>
      <name val="ＭＳ Ｐゴシック"/>
      <family val="3"/>
    </font>
    <font>
      <sz val="14"/>
      <name val="ＭＳ Ｐゴシック"/>
      <family val="3"/>
    </font>
    <font>
      <sz val="18"/>
      <name val="ＭＳ Ｐゴシック"/>
      <family val="3"/>
    </font>
    <font>
      <b/>
      <sz val="11"/>
      <name val="ＭＳ Ｐゴシック"/>
      <family val="3"/>
    </font>
    <font>
      <sz val="11"/>
      <color indexed="8"/>
      <name val="ＭＳ Ｐゴシック"/>
      <family val="3"/>
    </font>
    <font>
      <sz val="16"/>
      <name val="ＭＳ Ｐゴシック"/>
      <family val="3"/>
    </font>
    <font>
      <b/>
      <sz val="16"/>
      <name val="ＭＳ Ｐゴシック"/>
      <family val="3"/>
    </font>
    <font>
      <sz val="12"/>
      <name val="ＭＳ Ｐ明朝"/>
      <family val="1"/>
    </font>
    <font>
      <sz val="10"/>
      <name val="ＭＳ Ｐ明朝"/>
      <family val="1"/>
    </font>
    <font>
      <sz val="12"/>
      <color indexed="13"/>
      <name val="ＭＳ Ｐ明朝"/>
      <family val="1"/>
    </font>
    <font>
      <sz val="9"/>
      <name val="ＭＳ Ｐゴシック"/>
      <family val="3"/>
    </font>
    <font>
      <sz val="24"/>
      <name val="ＭＳ Ｐゴシック"/>
      <family val="3"/>
    </font>
    <font>
      <b/>
      <sz val="14"/>
      <name val="ＭＳ Ｐゴシック"/>
      <family val="3"/>
    </font>
    <font>
      <b/>
      <sz val="14"/>
      <name val="ＭＳ Ｐ明朝"/>
      <family val="1"/>
    </font>
    <font>
      <sz val="11"/>
      <color indexed="9"/>
      <name val="ＭＳ Ｐゴシック"/>
      <family val="3"/>
    </font>
    <font>
      <sz val="11"/>
      <color indexed="9"/>
      <name val="ＭＳ Ｐ明朝"/>
      <family val="1"/>
    </font>
    <font>
      <sz val="16"/>
      <color indexed="9"/>
      <name val="ＭＳ Ｐ明朝"/>
      <family val="1"/>
    </font>
    <font>
      <b/>
      <sz val="16"/>
      <color indexed="9"/>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2"/>
      <name val="ＭＳ Ｐゴシック"/>
      <family val="3"/>
    </font>
    <font>
      <sz val="16"/>
      <name val="ＭＳ Ｐ明朝"/>
      <family val="1"/>
    </font>
    <font>
      <sz val="12"/>
      <color indexed="10"/>
      <name val="ＭＳ Ｐゴシック"/>
      <family val="3"/>
    </font>
    <font>
      <b/>
      <sz val="11"/>
      <color indexed="10"/>
      <name val="ＭＳ Ｐゴシック"/>
      <family val="3"/>
    </font>
    <font>
      <sz val="28"/>
      <name val="ＭＳ Ｐ明朝"/>
      <family val="1"/>
    </font>
    <font>
      <sz val="28"/>
      <name val="ＭＳ Ｐゴシック"/>
      <family val="3"/>
    </font>
    <font>
      <sz val="10"/>
      <name val="ＭＳ Ｐゴシック"/>
      <family val="3"/>
    </font>
    <font>
      <sz val="14"/>
      <color indexed="10"/>
      <name val="ＭＳ Ｐゴシック"/>
      <family val="3"/>
    </font>
    <font>
      <sz val="28"/>
      <color indexed="8"/>
      <name val="ＭＳ Ｐ明朝"/>
      <family val="1"/>
    </font>
    <font>
      <sz val="28"/>
      <color indexed="8"/>
      <name val="ＭＳ Ｐゴシック"/>
      <family val="3"/>
    </font>
    <font>
      <sz val="14"/>
      <name val="ＭＳ Ｐ明朝"/>
      <family val="1"/>
    </font>
    <font>
      <sz val="9"/>
      <name val="ＭＳ Ｐ明朝"/>
      <family val="1"/>
    </font>
    <font>
      <sz val="12"/>
      <color indexed="44"/>
      <name val="ＭＳ Ｐ明朝"/>
      <family val="1"/>
    </font>
    <font>
      <sz val="12"/>
      <name val="ＭＳ Ｐゴシック"/>
      <family val="3"/>
    </font>
    <font>
      <sz val="11"/>
      <name val="ＭＳ Ｐ明朝"/>
      <family val="1"/>
    </font>
    <font>
      <sz val="8"/>
      <name val="ＭＳ Ｐ明朝"/>
      <family val="1"/>
    </font>
    <font>
      <sz val="8"/>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
      <patternFill patternType="solid">
        <fgColor rgb="FFCCFFCC"/>
        <bgColor indexed="64"/>
      </patternFill>
    </fill>
    <fill>
      <patternFill patternType="solid">
        <fgColor theme="5" tint="0.7999799847602844"/>
        <bgColor indexed="64"/>
      </patternFill>
    </fill>
    <fill>
      <patternFill patternType="solid">
        <fgColor rgb="FFFFFF00"/>
        <bgColor indexed="64"/>
      </patternFill>
    </fill>
    <fill>
      <patternFill patternType="solid">
        <fgColor rgb="FFFFFF99"/>
        <bgColor indexed="64"/>
      </patternFill>
    </fill>
    <fill>
      <patternFill patternType="solid">
        <fgColor rgb="FFCCCCFF"/>
        <bgColor indexed="64"/>
      </patternFill>
    </fill>
    <fill>
      <patternFill patternType="solid">
        <fgColor rgb="FFFF9999"/>
        <bgColor indexed="64"/>
      </patternFill>
    </fill>
    <fill>
      <patternFill patternType="solid">
        <fgColor rgb="FFCCECFF"/>
        <bgColor indexed="64"/>
      </patternFill>
    </fill>
    <fill>
      <patternFill patternType="solid">
        <fgColor rgb="FF99FFCC"/>
        <bgColor indexed="64"/>
      </patternFill>
    </fill>
    <fill>
      <patternFill patternType="solid">
        <fgColor rgb="FFCCFFFF"/>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style="double"/>
      <right style="double"/>
      <top style="medium"/>
      <bottom>
        <color indexed="63"/>
      </bottom>
    </border>
    <border>
      <left style="medium"/>
      <right style="medium"/>
      <top>
        <color indexed="63"/>
      </top>
      <bottom style="mediu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style="medium"/>
      <right style="medium"/>
      <top>
        <color indexed="63"/>
      </top>
      <bottom>
        <color indexed="63"/>
      </bottom>
    </border>
    <border>
      <left style="medium"/>
      <right style="thin"/>
      <top style="thin"/>
      <bottom style="thin"/>
    </border>
    <border>
      <left style="double"/>
      <right style="thin"/>
      <top>
        <color indexed="63"/>
      </top>
      <bottom style="thin"/>
    </border>
    <border>
      <left style="thin"/>
      <right style="double"/>
      <top style="thin"/>
      <bottom style="thin"/>
    </border>
    <border>
      <left style="double"/>
      <right style="thin"/>
      <top style="thin"/>
      <bottom style="thin"/>
    </border>
    <border>
      <left style="double"/>
      <right style="double"/>
      <top>
        <color indexed="63"/>
      </top>
      <bottom style="thin"/>
    </border>
    <border>
      <left>
        <color indexed="63"/>
      </left>
      <right style="medium"/>
      <top style="thin"/>
      <bottom style="thin"/>
    </border>
    <border>
      <left style="medium"/>
      <right style="medium"/>
      <top style="thin"/>
      <bottom style="thin"/>
    </border>
    <border>
      <left style="medium"/>
      <right style="thin"/>
      <top>
        <color indexed="63"/>
      </top>
      <bottom>
        <color indexed="63"/>
      </bottom>
    </border>
    <border>
      <left style="thin"/>
      <right style="double"/>
      <top>
        <color indexed="63"/>
      </top>
      <bottom style="medium"/>
    </border>
    <border>
      <left style="double"/>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style="thin"/>
      <right style="double"/>
      <top style="thin"/>
      <bottom>
        <color indexed="63"/>
      </bottom>
    </border>
    <border>
      <left>
        <color indexed="63"/>
      </left>
      <right style="medium"/>
      <top style="thin"/>
      <bottom>
        <color indexed="63"/>
      </bottom>
    </border>
    <border>
      <left style="medium"/>
      <right style="medium"/>
      <top style="thin"/>
      <bottom>
        <color indexed="63"/>
      </bottom>
    </border>
    <border>
      <left style="double"/>
      <right style="double"/>
      <top>
        <color indexed="63"/>
      </top>
      <bottom>
        <color indexed="63"/>
      </bottom>
    </border>
    <border>
      <left style="medium"/>
      <right style="thin"/>
      <top style="medium"/>
      <bottom style="thin"/>
    </border>
    <border>
      <left style="medium"/>
      <right style="thin"/>
      <top>
        <color indexed="63"/>
      </top>
      <bottom style="thin"/>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style="double"/>
      <top style="medium"/>
      <bottom style="medium"/>
    </border>
    <border>
      <left>
        <color indexed="63"/>
      </left>
      <right style="thin"/>
      <top style="medium"/>
      <bottom style="medium"/>
    </border>
    <border>
      <left style="thin"/>
      <right>
        <color indexed="63"/>
      </right>
      <top style="medium"/>
      <bottom style="medium"/>
    </border>
    <border>
      <left style="double"/>
      <right style="double"/>
      <top style="medium"/>
      <bottom style="medium"/>
    </border>
    <border>
      <left style="medium"/>
      <right style="medium"/>
      <top style="medium"/>
      <bottom style="medium"/>
    </border>
    <border>
      <left style="double"/>
      <right style="thin"/>
      <top>
        <color indexed="63"/>
      </top>
      <bottom>
        <color indexed="63"/>
      </bottom>
    </border>
    <border>
      <left style="double"/>
      <right style="thin"/>
      <top style="thin"/>
      <bottom>
        <color indexed="63"/>
      </bottom>
    </border>
    <border>
      <left style="thin"/>
      <right style="double"/>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medium"/>
      <top>
        <color indexed="63"/>
      </top>
      <bottom style="thin"/>
    </border>
    <border>
      <left style="thin"/>
      <right>
        <color indexed="63"/>
      </right>
      <top style="medium"/>
      <bottom style="thin"/>
    </border>
    <border>
      <left style="medium"/>
      <right style="thin"/>
      <top style="medium"/>
      <bottom style="medium"/>
    </border>
    <border>
      <left style="thin"/>
      <right style="medium"/>
      <top style="thin"/>
      <bottom>
        <color indexed="63"/>
      </bottom>
    </border>
    <border>
      <left style="thin"/>
      <right style="medium"/>
      <top style="thin"/>
      <bottom style="thin"/>
    </border>
    <border>
      <left>
        <color indexed="63"/>
      </left>
      <right>
        <color indexed="63"/>
      </right>
      <top style="thin"/>
      <bottom style="medium"/>
    </border>
    <border>
      <left style="thin"/>
      <right style="medium"/>
      <top style="medium"/>
      <bottom style="medium"/>
    </border>
    <border>
      <left>
        <color indexed="63"/>
      </left>
      <right style="medium"/>
      <top>
        <color indexed="63"/>
      </top>
      <bottom style="thin"/>
    </border>
    <border>
      <left>
        <color indexed="63"/>
      </left>
      <right style="medium"/>
      <top style="medium"/>
      <bottom style="thin"/>
    </border>
    <border>
      <left style="thin"/>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thin"/>
      <bottom style="medium"/>
    </border>
    <border>
      <left style="thin"/>
      <right style="thin"/>
      <top>
        <color indexed="63"/>
      </top>
      <bottom style="medium"/>
    </border>
    <border>
      <left style="thin"/>
      <right style="thin"/>
      <top style="medium"/>
      <bottom>
        <color indexed="63"/>
      </bottom>
    </border>
    <border>
      <left>
        <color indexed="63"/>
      </left>
      <right style="double"/>
      <top style="medium"/>
      <bottom style="thin"/>
    </border>
    <border>
      <left style="double"/>
      <right style="medium"/>
      <top style="medium"/>
      <bottom>
        <color indexed="63"/>
      </bottom>
    </border>
    <border>
      <left style="double"/>
      <right style="medium"/>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4" fillId="7" borderId="4" applyNumberFormat="0" applyAlignment="0" applyProtection="0"/>
    <xf numFmtId="0" fontId="20" fillId="0" borderId="0" applyNumberFormat="0" applyFill="0" applyBorder="0" applyAlignment="0" applyProtection="0"/>
    <xf numFmtId="0" fontId="35" fillId="4" borderId="0" applyNumberFormat="0" applyBorder="0" applyAlignment="0" applyProtection="0"/>
  </cellStyleXfs>
  <cellXfs count="560">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2"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xf>
    <xf numFmtId="0" fontId="0" fillId="0" borderId="10" xfId="0" applyBorder="1" applyAlignment="1">
      <alignment/>
    </xf>
    <xf numFmtId="0" fontId="0" fillId="0" borderId="22" xfId="0" applyBorder="1" applyAlignment="1">
      <alignment/>
    </xf>
    <xf numFmtId="0" fontId="0" fillId="0" borderId="23" xfId="0" applyBorder="1" applyAlignment="1">
      <alignment/>
    </xf>
    <xf numFmtId="0" fontId="0" fillId="0" borderId="13" xfId="0" applyBorder="1" applyAlignment="1">
      <alignment vertical="center" shrinkToFit="1"/>
    </xf>
    <xf numFmtId="0" fontId="2" fillId="0" borderId="13"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7" fillId="0" borderId="0" xfId="0" applyFont="1" applyFill="1" applyBorder="1" applyAlignment="1">
      <alignment/>
    </xf>
    <xf numFmtId="0" fontId="6" fillId="0" borderId="0" xfId="0" applyFont="1" applyAlignment="1">
      <alignment/>
    </xf>
    <xf numFmtId="0" fontId="0" fillId="0" borderId="0" xfId="0"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24" xfId="0" applyBorder="1" applyAlignment="1">
      <alignment/>
    </xf>
    <xf numFmtId="0" fontId="0" fillId="3" borderId="0" xfId="0" applyFill="1" applyBorder="1" applyAlignment="1">
      <alignment/>
    </xf>
    <xf numFmtId="0" fontId="0" fillId="24" borderId="18" xfId="0" applyFill="1" applyBorder="1" applyAlignment="1">
      <alignment/>
    </xf>
    <xf numFmtId="0" fontId="0" fillId="24" borderId="0" xfId="0" applyFill="1" applyBorder="1" applyAlignment="1">
      <alignment/>
    </xf>
    <xf numFmtId="0" fontId="0" fillId="0" borderId="25" xfId="0" applyBorder="1" applyAlignment="1">
      <alignment/>
    </xf>
    <xf numFmtId="0" fontId="0" fillId="0" borderId="26" xfId="0" applyBorder="1" applyAlignment="1">
      <alignment/>
    </xf>
    <xf numFmtId="0" fontId="4" fillId="1" borderId="0" xfId="0" applyFont="1" applyFill="1" applyAlignment="1">
      <alignment/>
    </xf>
    <xf numFmtId="0" fontId="4" fillId="1" borderId="0" xfId="0" applyFont="1" applyFill="1" applyBorder="1" applyAlignment="1">
      <alignment/>
    </xf>
    <xf numFmtId="0" fontId="11" fillId="0" borderId="0" xfId="0" applyFont="1" applyBorder="1" applyAlignment="1">
      <alignment/>
    </xf>
    <xf numFmtId="0" fontId="0" fillId="0" borderId="27" xfId="0" applyBorder="1" applyAlignment="1">
      <alignment/>
    </xf>
    <xf numFmtId="0" fontId="0" fillId="0" borderId="0" xfId="0" applyAlignment="1">
      <alignment horizontal="center" vertical="center" shrinkToFit="1"/>
    </xf>
    <xf numFmtId="0" fontId="2" fillId="0" borderId="11" xfId="0" applyFont="1" applyBorder="1" applyAlignment="1">
      <alignment shrinkToFit="1"/>
    </xf>
    <xf numFmtId="0" fontId="0" fillId="0" borderId="13" xfId="0" applyBorder="1" applyAlignment="1">
      <alignment horizontal="center"/>
    </xf>
    <xf numFmtId="0" fontId="2" fillId="0" borderId="11" xfId="0" applyFont="1" applyBorder="1" applyAlignment="1">
      <alignment/>
    </xf>
    <xf numFmtId="0" fontId="2" fillId="0" borderId="13" xfId="0" applyFont="1" applyBorder="1" applyAlignment="1">
      <alignment/>
    </xf>
    <xf numFmtId="9" fontId="2" fillId="0" borderId="13" xfId="0" applyNumberFormat="1" applyFont="1" applyBorder="1" applyAlignment="1">
      <alignment horizontal="center"/>
    </xf>
    <xf numFmtId="1" fontId="2" fillId="0" borderId="13" xfId="0" applyNumberFormat="1" applyFont="1" applyBorder="1" applyAlignment="1">
      <alignment horizontal="center"/>
    </xf>
    <xf numFmtId="0" fontId="0" fillId="0" borderId="13" xfId="0" applyFont="1" applyFill="1" applyBorder="1" applyAlignment="1">
      <alignment horizontal="center" vertical="center"/>
    </xf>
    <xf numFmtId="0" fontId="0" fillId="0" borderId="13" xfId="0" applyFill="1" applyBorder="1" applyAlignment="1">
      <alignment vertical="center" shrinkToFit="1"/>
    </xf>
    <xf numFmtId="0" fontId="2" fillId="25" borderId="11" xfId="0" applyFont="1" applyFill="1" applyBorder="1" applyAlignment="1">
      <alignment shrinkToFit="1"/>
    </xf>
    <xf numFmtId="0" fontId="2" fillId="25" borderId="13" xfId="0" applyFont="1" applyFill="1" applyBorder="1" applyAlignment="1">
      <alignment horizontal="center"/>
    </xf>
    <xf numFmtId="9" fontId="2" fillId="25" borderId="13" xfId="0" applyNumberFormat="1" applyFont="1" applyFill="1" applyBorder="1" applyAlignment="1">
      <alignment horizontal="center"/>
    </xf>
    <xf numFmtId="1" fontId="2" fillId="25" borderId="13" xfId="0" applyNumberFormat="1"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13"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10" xfId="0" applyBorder="1" applyAlignment="1">
      <alignment horizontal="center" vertical="center"/>
    </xf>
    <xf numFmtId="9" fontId="2" fillId="25" borderId="13" xfId="42" applyFont="1" applyFill="1" applyBorder="1" applyAlignment="1">
      <alignment horizontal="center"/>
    </xf>
    <xf numFmtId="0" fontId="7" fillId="0" borderId="15" xfId="0" applyFont="1" applyFill="1" applyBorder="1" applyAlignment="1">
      <alignment/>
    </xf>
    <xf numFmtId="182" fontId="2" fillId="0" borderId="0" xfId="0" applyNumberFormat="1" applyFont="1" applyAlignment="1">
      <alignment/>
    </xf>
    <xf numFmtId="32" fontId="2" fillId="0" borderId="0" xfId="0" applyNumberFormat="1" applyFont="1" applyAlignment="1">
      <alignment/>
    </xf>
    <xf numFmtId="0" fontId="0" fillId="0" borderId="0" xfId="0" applyNumberFormat="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49" fontId="0" fillId="0" borderId="33" xfId="0" applyNumberFormat="1" applyBorder="1" applyAlignment="1">
      <alignment vertical="center"/>
    </xf>
    <xf numFmtId="0" fontId="0" fillId="0" borderId="34" xfId="0" applyBorder="1" applyAlignment="1">
      <alignment horizontal="center" vertical="center"/>
    </xf>
    <xf numFmtId="0" fontId="0" fillId="0" borderId="29" xfId="0" applyBorder="1" applyAlignment="1">
      <alignment vertical="center"/>
    </xf>
    <xf numFmtId="0" fontId="0" fillId="0" borderId="29" xfId="0" applyNumberFormat="1"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shrinkToFit="1"/>
    </xf>
    <xf numFmtId="49" fontId="0" fillId="0" borderId="42" xfId="0" applyNumberFormat="1" applyBorder="1" applyAlignment="1">
      <alignment horizontal="center" vertical="center"/>
    </xf>
    <xf numFmtId="0" fontId="0" fillId="0" borderId="35" xfId="0" applyBorder="1" applyAlignment="1">
      <alignment vertical="center"/>
    </xf>
    <xf numFmtId="0" fontId="0" fillId="0" borderId="35" xfId="0" applyNumberFormat="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21" xfId="0" applyBorder="1" applyAlignment="1">
      <alignment horizontal="right" vertical="center"/>
    </xf>
    <xf numFmtId="0" fontId="0" fillId="0" borderId="13" xfId="0" applyBorder="1" applyAlignment="1">
      <alignment horizontal="right" vertical="center"/>
    </xf>
    <xf numFmtId="6" fontId="0" fillId="0" borderId="11" xfId="60" applyFont="1" applyBorder="1" applyAlignment="1">
      <alignment vertical="center"/>
    </xf>
    <xf numFmtId="0" fontId="0" fillId="0" borderId="47" xfId="0" applyBorder="1" applyAlignment="1">
      <alignment horizontal="right" vertical="center"/>
    </xf>
    <xf numFmtId="6" fontId="0" fillId="0" borderId="46" xfId="60" applyFont="1" applyBorder="1" applyAlignment="1">
      <alignment vertical="center"/>
    </xf>
    <xf numFmtId="0" fontId="0" fillId="0" borderId="47" xfId="0" applyBorder="1" applyAlignment="1">
      <alignment vertical="center"/>
    </xf>
    <xf numFmtId="6" fontId="0" fillId="0" borderId="48" xfId="60" applyFont="1" applyBorder="1" applyAlignment="1">
      <alignment vertical="center"/>
    </xf>
    <xf numFmtId="6" fontId="0" fillId="0" borderId="49" xfId="0" applyNumberFormat="1" applyBorder="1" applyAlignment="1">
      <alignment vertical="center"/>
    </xf>
    <xf numFmtId="179" fontId="0" fillId="0" borderId="50" xfId="0" applyNumberFormat="1" applyBorder="1" applyAlignment="1">
      <alignment vertical="center"/>
    </xf>
    <xf numFmtId="0" fontId="0" fillId="0" borderId="50" xfId="0" applyNumberFormat="1" applyBorder="1" applyAlignment="1">
      <alignment vertical="center"/>
    </xf>
    <xf numFmtId="6" fontId="0" fillId="0" borderId="0" xfId="0" applyNumberFormat="1" applyAlignment="1">
      <alignment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3" xfId="0" applyBorder="1" applyAlignment="1">
      <alignment horizontal="right" vertical="center"/>
    </xf>
    <xf numFmtId="0" fontId="0" fillId="0" borderId="40" xfId="0" applyBorder="1" applyAlignment="1">
      <alignment horizontal="right" vertical="center"/>
    </xf>
    <xf numFmtId="0" fontId="0" fillId="0" borderId="54" xfId="0" applyBorder="1" applyAlignment="1">
      <alignment horizontal="right" vertical="center"/>
    </xf>
    <xf numFmtId="0" fontId="0" fillId="0" borderId="39" xfId="0" applyBorder="1" applyAlignment="1">
      <alignment horizontal="right" vertical="center"/>
    </xf>
    <xf numFmtId="6" fontId="0" fillId="0" borderId="55" xfId="60" applyFont="1" applyBorder="1" applyAlignment="1">
      <alignment vertical="center"/>
    </xf>
    <xf numFmtId="0" fontId="0" fillId="0" borderId="38" xfId="0" applyBorder="1" applyAlignment="1">
      <alignment horizontal="right" vertical="center"/>
    </xf>
    <xf numFmtId="6" fontId="0" fillId="0" borderId="40" xfId="60" applyFont="1" applyBorder="1" applyAlignment="1">
      <alignment vertical="center"/>
    </xf>
    <xf numFmtId="0" fontId="0" fillId="0" borderId="38" xfId="0" applyBorder="1" applyAlignment="1">
      <alignment vertical="center"/>
    </xf>
    <xf numFmtId="6" fontId="0" fillId="0" borderId="42" xfId="60" applyFont="1" applyBorder="1" applyAlignment="1">
      <alignment vertical="center"/>
    </xf>
    <xf numFmtId="6" fontId="0" fillId="0" borderId="56" xfId="0" applyNumberFormat="1" applyBorder="1" applyAlignment="1">
      <alignment vertical="center"/>
    </xf>
    <xf numFmtId="179" fontId="0" fillId="0" borderId="57" xfId="0" applyNumberFormat="1" applyBorder="1" applyAlignment="1">
      <alignment vertical="center"/>
    </xf>
    <xf numFmtId="0" fontId="0" fillId="0" borderId="57" xfId="0" applyNumberFormat="1" applyBorder="1" applyAlignment="1">
      <alignment vertical="center"/>
    </xf>
    <xf numFmtId="0" fontId="0" fillId="0" borderId="30" xfId="0" applyBorder="1" applyAlignment="1">
      <alignment horizontal="center" vertical="center"/>
    </xf>
    <xf numFmtId="6" fontId="0" fillId="0" borderId="50" xfId="0" applyNumberFormat="1" applyBorder="1" applyAlignment="1">
      <alignment vertical="center"/>
    </xf>
    <xf numFmtId="0" fontId="0" fillId="0" borderId="46" xfId="0" applyBorder="1" applyAlignment="1">
      <alignment vertical="center"/>
    </xf>
    <xf numFmtId="0" fontId="0" fillId="0" borderId="10" xfId="0" applyBorder="1" applyAlignment="1">
      <alignment horizontal="right" vertical="center"/>
    </xf>
    <xf numFmtId="6" fontId="0" fillId="0" borderId="14" xfId="60" applyFont="1" applyBorder="1" applyAlignment="1">
      <alignment vertical="center"/>
    </xf>
    <xf numFmtId="6" fontId="0" fillId="0" borderId="58" xfId="60" applyFont="1" applyBorder="1" applyAlignment="1">
      <alignment vertical="center"/>
    </xf>
    <xf numFmtId="6" fontId="0" fillId="0" borderId="59" xfId="0" applyNumberFormat="1" applyBorder="1" applyAlignment="1">
      <alignment vertical="center"/>
    </xf>
    <xf numFmtId="179" fontId="0" fillId="0" borderId="60" xfId="0" applyNumberFormat="1" applyBorder="1" applyAlignment="1">
      <alignment vertical="center"/>
    </xf>
    <xf numFmtId="0" fontId="0" fillId="0" borderId="60" xfId="0" applyNumberFormat="1" applyBorder="1" applyAlignment="1">
      <alignment vertical="center"/>
    </xf>
    <xf numFmtId="6" fontId="0" fillId="0" borderId="61" xfId="60" applyFont="1"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5"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6" fontId="0" fillId="0" borderId="69" xfId="60" applyFont="1" applyBorder="1" applyAlignment="1">
      <alignment vertical="center"/>
    </xf>
    <xf numFmtId="6" fontId="0" fillId="0" borderId="67" xfId="60" applyFont="1" applyBorder="1" applyAlignment="1">
      <alignment vertical="center"/>
    </xf>
    <xf numFmtId="6" fontId="0" fillId="0" borderId="70" xfId="60" applyFont="1" applyBorder="1" applyAlignment="1">
      <alignment vertical="center"/>
    </xf>
    <xf numFmtId="6" fontId="0" fillId="0" borderId="26" xfId="60" applyFont="1" applyBorder="1" applyAlignment="1">
      <alignment vertical="center"/>
    </xf>
    <xf numFmtId="0" fontId="0" fillId="0" borderId="71" xfId="0" applyBorder="1" applyAlignment="1">
      <alignment vertical="center"/>
    </xf>
    <xf numFmtId="0" fontId="0" fillId="0" borderId="71" xfId="0" applyNumberFormat="1" applyBorder="1" applyAlignment="1">
      <alignment vertical="center"/>
    </xf>
    <xf numFmtId="0" fontId="2" fillId="0" borderId="13" xfId="0" applyFont="1" applyBorder="1" applyAlignment="1">
      <alignment/>
    </xf>
    <xf numFmtId="32" fontId="2" fillId="0" borderId="13" xfId="0" applyNumberFormat="1" applyFont="1" applyBorder="1" applyAlignment="1">
      <alignment/>
    </xf>
    <xf numFmtId="0" fontId="2" fillId="0" borderId="13" xfId="0" applyFont="1" applyBorder="1" applyAlignment="1">
      <alignment shrinkToFit="1"/>
    </xf>
    <xf numFmtId="0" fontId="0" fillId="0" borderId="25" xfId="0" applyBorder="1" applyAlignment="1">
      <alignment horizontal="center" vertical="center"/>
    </xf>
    <xf numFmtId="0" fontId="0" fillId="0" borderId="64"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xf>
    <xf numFmtId="1" fontId="0" fillId="0" borderId="0" xfId="0" applyNumberFormat="1" applyAlignment="1">
      <alignment horizontal="center" vertical="center"/>
    </xf>
    <xf numFmtId="0" fontId="39"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right"/>
    </xf>
    <xf numFmtId="0" fontId="0" fillId="11" borderId="15" xfId="0" applyFill="1" applyBorder="1" applyAlignment="1">
      <alignment/>
    </xf>
    <xf numFmtId="0" fontId="0" fillId="11" borderId="16" xfId="0" applyFill="1" applyBorder="1" applyAlignment="1">
      <alignment/>
    </xf>
    <xf numFmtId="0" fontId="0" fillId="11" borderId="14"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1" borderId="19" xfId="0" applyFill="1" applyBorder="1" applyAlignment="1">
      <alignment/>
    </xf>
    <xf numFmtId="0" fontId="7"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17" xfId="0" applyFont="1" applyFill="1" applyBorder="1" applyAlignment="1">
      <alignment vertical="center"/>
    </xf>
    <xf numFmtId="0" fontId="15" fillId="0" borderId="0" xfId="0" applyFont="1" applyFill="1" applyBorder="1" applyAlignment="1">
      <alignment/>
    </xf>
    <xf numFmtId="0" fontId="17" fillId="0" borderId="0" xfId="0" applyFont="1" applyFill="1" applyBorder="1" applyAlignment="1">
      <alignment vertical="center"/>
    </xf>
    <xf numFmtId="0" fontId="0" fillId="0" borderId="0" xfId="0" applyFill="1" applyAlignment="1">
      <alignment horizontal="center"/>
    </xf>
    <xf numFmtId="0" fontId="0" fillId="0" borderId="0" xfId="0" applyFill="1" applyAlignment="1">
      <alignment horizontal="center" vertical="center"/>
    </xf>
    <xf numFmtId="0" fontId="12" fillId="0" borderId="0" xfId="0" applyFont="1" applyFill="1" applyBorder="1" applyAlignment="1">
      <alignment vertical="center"/>
    </xf>
    <xf numFmtId="0" fontId="8" fillId="0" borderId="15" xfId="0" applyFont="1" applyFill="1" applyBorder="1" applyAlignment="1">
      <alignment vertical="center"/>
    </xf>
    <xf numFmtId="0" fontId="27" fillId="0" borderId="17" xfId="0" applyFont="1" applyBorder="1" applyAlignment="1">
      <alignment/>
    </xf>
    <xf numFmtId="0" fontId="27" fillId="0" borderId="0" xfId="0" applyFont="1" applyAlignment="1">
      <alignment/>
    </xf>
    <xf numFmtId="0" fontId="27" fillId="0" borderId="0" xfId="0" applyFont="1" applyAlignment="1">
      <alignment/>
    </xf>
    <xf numFmtId="0" fontId="6" fillId="0" borderId="0" xfId="0" applyFont="1" applyFill="1" applyBorder="1" applyAlignment="1">
      <alignment horizontal="center" vertical="center"/>
    </xf>
    <xf numFmtId="0" fontId="4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3" xfId="0" applyFill="1" applyBorder="1" applyAlignment="1">
      <alignment vertical="center"/>
    </xf>
    <xf numFmtId="0" fontId="0" fillId="0" borderId="17" xfId="0" applyBorder="1" applyAlignment="1">
      <alignment vertical="center"/>
    </xf>
    <xf numFmtId="0" fontId="0" fillId="0" borderId="72" xfId="0" applyBorder="1" applyAlignment="1">
      <alignment horizontal="right" vertical="center"/>
    </xf>
    <xf numFmtId="0" fontId="0" fillId="0" borderId="58" xfId="0" applyBorder="1" applyAlignment="1">
      <alignment horizontal="right" vertical="center"/>
    </xf>
    <xf numFmtId="0" fontId="0" fillId="0" borderId="18" xfId="0" applyBorder="1" applyAlignment="1">
      <alignment horizontal="right" vertical="center"/>
    </xf>
    <xf numFmtId="0" fontId="0" fillId="0" borderId="73" xfId="0" applyBorder="1" applyAlignment="1">
      <alignment horizontal="right" vertical="center"/>
    </xf>
    <xf numFmtId="0" fontId="0" fillId="0" borderId="73" xfId="0" applyBorder="1" applyAlignment="1">
      <alignment vertical="center"/>
    </xf>
    <xf numFmtId="0" fontId="0" fillId="0" borderId="74" xfId="0" applyBorder="1" applyAlignment="1">
      <alignment horizontal="right" vertical="center"/>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1" xfId="0" applyFill="1" applyBorder="1" applyAlignment="1">
      <alignment/>
    </xf>
    <xf numFmtId="0" fontId="0" fillId="7" borderId="15" xfId="0" applyFill="1" applyBorder="1" applyAlignment="1">
      <alignment/>
    </xf>
    <xf numFmtId="0" fontId="0" fillId="7" borderId="0" xfId="0" applyFill="1" applyBorder="1" applyAlignment="1">
      <alignment/>
    </xf>
    <xf numFmtId="0" fontId="0" fillId="7" borderId="18" xfId="0" applyFill="1" applyBorder="1" applyAlignment="1">
      <alignment/>
    </xf>
    <xf numFmtId="0" fontId="0" fillId="7" borderId="20" xfId="0" applyFill="1" applyBorder="1" applyAlignment="1">
      <alignment/>
    </xf>
    <xf numFmtId="0" fontId="0" fillId="7" borderId="21" xfId="0" applyFill="1" applyBorder="1" applyAlignment="1">
      <alignment/>
    </xf>
    <xf numFmtId="0" fontId="0" fillId="7" borderId="17" xfId="0" applyFill="1" applyBorder="1" applyAlignment="1">
      <alignment/>
    </xf>
    <xf numFmtId="0" fontId="0" fillId="7" borderId="19" xfId="0" applyFill="1" applyBorder="1" applyAlignment="1">
      <alignment/>
    </xf>
    <xf numFmtId="0" fontId="43" fillId="0" borderId="13" xfId="0" applyFont="1" applyBorder="1" applyAlignment="1">
      <alignment horizontal="center" vertical="center"/>
    </xf>
    <xf numFmtId="0" fontId="0" fillId="0" borderId="75" xfId="0" applyBorder="1" applyAlignment="1">
      <alignment horizontal="center" vertical="center"/>
    </xf>
    <xf numFmtId="0" fontId="0" fillId="0" borderId="0" xfId="0" applyBorder="1" applyAlignment="1">
      <alignment vertical="center"/>
    </xf>
    <xf numFmtId="0" fontId="0" fillId="0" borderId="22" xfId="0" applyBorder="1" applyAlignment="1">
      <alignment horizontal="right" vertical="center"/>
    </xf>
    <xf numFmtId="6" fontId="0" fillId="0" borderId="17" xfId="60" applyFont="1" applyBorder="1" applyAlignment="1">
      <alignment vertical="center"/>
    </xf>
    <xf numFmtId="0" fontId="0" fillId="0" borderId="72" xfId="0" applyBorder="1" applyAlignment="1">
      <alignment vertical="center"/>
    </xf>
    <xf numFmtId="6" fontId="0" fillId="0" borderId="74" xfId="60" applyFont="1" applyBorder="1" applyAlignment="1">
      <alignment vertical="center"/>
    </xf>
    <xf numFmtId="6" fontId="0" fillId="0" borderId="76" xfId="0" applyNumberFormat="1" applyBorder="1" applyAlignment="1">
      <alignment vertical="center"/>
    </xf>
    <xf numFmtId="179" fontId="0" fillId="0" borderId="43" xfId="0" applyNumberFormat="1" applyBorder="1" applyAlignment="1">
      <alignment vertical="center"/>
    </xf>
    <xf numFmtId="0" fontId="0" fillId="0" borderId="43" xfId="0" applyNumberFormat="1" applyBorder="1" applyAlignment="1">
      <alignment vertical="center"/>
    </xf>
    <xf numFmtId="0" fontId="8" fillId="0" borderId="20" xfId="0" applyFont="1" applyFill="1" applyBorder="1" applyAlignment="1">
      <alignment vertical="center"/>
    </xf>
    <xf numFmtId="0" fontId="0" fillId="0" borderId="22" xfId="0" applyBorder="1" applyAlignment="1">
      <alignment horizontal="center" vertical="center"/>
    </xf>
    <xf numFmtId="0" fontId="27" fillId="0" borderId="0" xfId="0" applyFont="1" applyAlignment="1">
      <alignment/>
    </xf>
    <xf numFmtId="45" fontId="2" fillId="0" borderId="13" xfId="0" applyNumberFormat="1" applyFont="1" applyBorder="1" applyAlignment="1">
      <alignment/>
    </xf>
    <xf numFmtId="45" fontId="2" fillId="0" borderId="13" xfId="0" applyNumberFormat="1" applyFont="1" applyBorder="1" applyAlignment="1" applyProtection="1">
      <alignment horizontal="right"/>
      <protection/>
    </xf>
    <xf numFmtId="0" fontId="2" fillId="0" borderId="0" xfId="0" applyFont="1" applyBorder="1" applyAlignment="1">
      <alignment horizontal="center"/>
    </xf>
    <xf numFmtId="0" fontId="44" fillId="0" borderId="0" xfId="0" applyFont="1" applyAlignment="1">
      <alignment/>
    </xf>
    <xf numFmtId="0" fontId="0" fillId="0" borderId="10" xfId="0" applyFill="1" applyBorder="1" applyAlignment="1">
      <alignment/>
    </xf>
    <xf numFmtId="0" fontId="0" fillId="0" borderId="22" xfId="0" applyFill="1" applyBorder="1" applyAlignment="1">
      <alignment/>
    </xf>
    <xf numFmtId="0" fontId="0" fillId="3" borderId="0" xfId="0" applyFill="1" applyAlignment="1">
      <alignment/>
    </xf>
    <xf numFmtId="0" fontId="0" fillId="3" borderId="17" xfId="0" applyFill="1" applyBorder="1" applyAlignment="1">
      <alignment/>
    </xf>
    <xf numFmtId="0" fontId="0" fillId="3" borderId="18" xfId="0" applyFill="1" applyBorder="1" applyAlignment="1">
      <alignment/>
    </xf>
    <xf numFmtId="0" fontId="0" fillId="0" borderId="13" xfId="0" applyFill="1" applyBorder="1" applyAlignment="1">
      <alignment horizontal="center" vertical="center"/>
    </xf>
    <xf numFmtId="0" fontId="16" fillId="3" borderId="0" xfId="0" applyFont="1" applyFill="1" applyBorder="1" applyAlignment="1">
      <alignment vertical="center"/>
    </xf>
    <xf numFmtId="0" fontId="14" fillId="3" borderId="0" xfId="0" applyFont="1" applyFill="1" applyBorder="1" applyAlignment="1">
      <alignment vertical="center"/>
    </xf>
    <xf numFmtId="0" fontId="17" fillId="3" borderId="0" xfId="0" applyFont="1" applyFill="1" applyBorder="1" applyAlignment="1">
      <alignment vertical="center"/>
    </xf>
    <xf numFmtId="0" fontId="16" fillId="3" borderId="0" xfId="0" applyFont="1" applyFill="1" applyAlignment="1">
      <alignment vertical="center"/>
    </xf>
    <xf numFmtId="0" fontId="18" fillId="3" borderId="0" xfId="0" applyFont="1" applyFill="1" applyBorder="1" applyAlignment="1">
      <alignment vertical="center"/>
    </xf>
    <xf numFmtId="0" fontId="17" fillId="26" borderId="0" xfId="0" applyFont="1" applyFill="1" applyBorder="1" applyAlignment="1">
      <alignment vertical="center"/>
    </xf>
    <xf numFmtId="0" fontId="17" fillId="26" borderId="0" xfId="0" applyFont="1" applyFill="1" applyAlignment="1">
      <alignment vertical="center"/>
    </xf>
    <xf numFmtId="0" fontId="16" fillId="26" borderId="0" xfId="0" applyFont="1" applyFill="1" applyBorder="1" applyAlignment="1">
      <alignment vertical="center"/>
    </xf>
    <xf numFmtId="0" fontId="16" fillId="26" borderId="0" xfId="0" applyFont="1" applyFill="1" applyAlignment="1">
      <alignment vertical="center"/>
    </xf>
    <xf numFmtId="0" fontId="18" fillId="26" borderId="0" xfId="0" applyFont="1" applyFill="1" applyBorder="1" applyAlignment="1">
      <alignment horizontal="left" vertical="center"/>
    </xf>
    <xf numFmtId="0" fontId="8" fillId="0" borderId="0" xfId="0" applyFont="1" applyFill="1" applyBorder="1" applyAlignment="1">
      <alignment horizontal="center" vertical="center"/>
    </xf>
    <xf numFmtId="182" fontId="2" fillId="0" borderId="13" xfId="0" applyNumberFormat="1" applyFont="1" applyBorder="1" applyAlignment="1">
      <alignment horizontal="center"/>
    </xf>
    <xf numFmtId="0" fontId="2" fillId="0" borderId="13" xfId="0" applyNumberFormat="1" applyFont="1" applyBorder="1" applyAlignment="1">
      <alignment horizontal="right"/>
    </xf>
    <xf numFmtId="0" fontId="2" fillId="0" borderId="13" xfId="0" applyNumberFormat="1" applyFont="1" applyBorder="1" applyAlignment="1">
      <alignment/>
    </xf>
    <xf numFmtId="0" fontId="0" fillId="0" borderId="0" xfId="0" applyFont="1" applyFill="1" applyAlignment="1">
      <alignment/>
    </xf>
    <xf numFmtId="32" fontId="2" fillId="0" borderId="13" xfId="0" applyNumberFormat="1" applyFont="1" applyFill="1" applyBorder="1" applyAlignment="1">
      <alignment/>
    </xf>
    <xf numFmtId="0" fontId="2" fillId="0" borderId="13" xfId="0" applyNumberFormat="1" applyFont="1" applyBorder="1" applyAlignment="1">
      <alignment horizontal="center"/>
    </xf>
    <xf numFmtId="0" fontId="4" fillId="0" borderId="0" xfId="0" applyFont="1" applyFill="1" applyAlignment="1">
      <alignment/>
    </xf>
    <xf numFmtId="0" fontId="0" fillId="0" borderId="24" xfId="0" applyFill="1" applyBorder="1" applyAlignment="1">
      <alignment vertical="center"/>
    </xf>
    <xf numFmtId="0" fontId="0" fillId="0" borderId="0" xfId="0" applyFill="1" applyAlignment="1">
      <alignment/>
    </xf>
    <xf numFmtId="0" fontId="8" fillId="21" borderId="62" xfId="0" applyFont="1" applyFill="1" applyBorder="1" applyAlignment="1">
      <alignment vertical="center"/>
    </xf>
    <xf numFmtId="0" fontId="8" fillId="21" borderId="77" xfId="0" applyFont="1" applyFill="1" applyBorder="1" applyAlignment="1">
      <alignment vertical="center"/>
    </xf>
    <xf numFmtId="0" fontId="8" fillId="21" borderId="39" xfId="0" applyFont="1" applyFill="1" applyBorder="1" applyAlignment="1">
      <alignment vertical="center" textRotation="255"/>
    </xf>
    <xf numFmtId="0" fontId="8" fillId="21" borderId="39" xfId="0" applyFont="1" applyFill="1" applyBorder="1" applyAlignment="1">
      <alignment vertical="center"/>
    </xf>
    <xf numFmtId="0" fontId="10" fillId="21" borderId="39" xfId="0" applyFont="1" applyFill="1" applyBorder="1" applyAlignment="1">
      <alignment vertical="center"/>
    </xf>
    <xf numFmtId="0" fontId="10" fillId="21" borderId="78" xfId="0" applyFont="1" applyFill="1" applyBorder="1" applyAlignment="1">
      <alignment vertical="center"/>
    </xf>
    <xf numFmtId="0" fontId="8" fillId="4" borderId="63" xfId="0" applyFont="1" applyFill="1" applyBorder="1" applyAlignment="1">
      <alignment vertical="center"/>
    </xf>
    <xf numFmtId="0" fontId="8" fillId="4" borderId="79" xfId="0" applyFont="1" applyFill="1" applyBorder="1" applyAlignment="1">
      <alignment vertical="center"/>
    </xf>
    <xf numFmtId="0" fontId="8" fillId="4" borderId="77" xfId="0" applyFont="1" applyFill="1" applyBorder="1" applyAlignment="1">
      <alignment vertical="center"/>
    </xf>
    <xf numFmtId="0" fontId="8" fillId="4" borderId="39" xfId="0" applyFont="1" applyFill="1" applyBorder="1" applyAlignment="1">
      <alignment vertical="center" textRotation="255"/>
    </xf>
    <xf numFmtId="0" fontId="8" fillId="4" borderId="39" xfId="0" applyFont="1" applyFill="1" applyBorder="1" applyAlignment="1">
      <alignment vertical="center"/>
    </xf>
    <xf numFmtId="0" fontId="10" fillId="4" borderId="39" xfId="0" applyFont="1" applyFill="1" applyBorder="1" applyAlignment="1">
      <alignment vertical="center"/>
    </xf>
    <xf numFmtId="0" fontId="10" fillId="4" borderId="78" xfId="0" applyFont="1" applyFill="1" applyBorder="1" applyAlignment="1">
      <alignment vertical="center"/>
    </xf>
    <xf numFmtId="0" fontId="8" fillId="4" borderId="62" xfId="0" applyFont="1" applyFill="1" applyBorder="1" applyAlignment="1">
      <alignment vertical="center"/>
    </xf>
    <xf numFmtId="0" fontId="8" fillId="4" borderId="80" xfId="0" applyFont="1" applyFill="1" applyBorder="1" applyAlignment="1">
      <alignment vertical="center"/>
    </xf>
    <xf numFmtId="0" fontId="8" fillId="27" borderId="77" xfId="0" applyFont="1" applyFill="1" applyBorder="1" applyAlignment="1">
      <alignment vertical="center"/>
    </xf>
    <xf numFmtId="0" fontId="8" fillId="27" borderId="39" xfId="0" applyFont="1" applyFill="1" applyBorder="1" applyAlignment="1">
      <alignment vertical="center"/>
    </xf>
    <xf numFmtId="0" fontId="8" fillId="21" borderId="80" xfId="0" applyFont="1" applyFill="1" applyBorder="1" applyAlignment="1">
      <alignment vertical="center"/>
    </xf>
    <xf numFmtId="0" fontId="8" fillId="21" borderId="79" xfId="0" applyFont="1" applyFill="1" applyBorder="1" applyAlignment="1">
      <alignment vertical="center"/>
    </xf>
    <xf numFmtId="0" fontId="8" fillId="21" borderId="78" xfId="0" applyFont="1" applyFill="1" applyBorder="1" applyAlignment="1">
      <alignment vertical="center"/>
    </xf>
    <xf numFmtId="0" fontId="9" fillId="4" borderId="39" xfId="0" applyFont="1" applyFill="1" applyBorder="1" applyAlignment="1">
      <alignment horizontal="center" vertical="center"/>
    </xf>
    <xf numFmtId="0" fontId="8" fillId="4" borderId="78" xfId="0" applyFont="1" applyFill="1" applyBorder="1" applyAlignment="1">
      <alignment vertical="center"/>
    </xf>
    <xf numFmtId="0" fontId="8" fillId="27" borderId="39" xfId="0" applyFont="1" applyFill="1" applyBorder="1" applyAlignment="1">
      <alignment horizontal="center" vertical="center"/>
    </xf>
    <xf numFmtId="0" fontId="8" fillId="4" borderId="12" xfId="0" applyFont="1" applyFill="1" applyBorder="1" applyAlignment="1">
      <alignment vertical="center"/>
    </xf>
    <xf numFmtId="0" fontId="8" fillId="4" borderId="81" xfId="0" applyFont="1" applyFill="1" applyBorder="1" applyAlignment="1">
      <alignment vertical="center"/>
    </xf>
    <xf numFmtId="0" fontId="8" fillId="27" borderId="12" xfId="0" applyFont="1" applyFill="1" applyBorder="1" applyAlignment="1">
      <alignment vertical="center"/>
    </xf>
    <xf numFmtId="0" fontId="8" fillId="27" borderId="62" xfId="0" applyFont="1" applyFill="1" applyBorder="1" applyAlignment="1">
      <alignment vertical="center"/>
    </xf>
    <xf numFmtId="0" fontId="8" fillId="27" borderId="80" xfId="0" applyFont="1" applyFill="1" applyBorder="1" applyAlignment="1">
      <alignment vertical="center"/>
    </xf>
    <xf numFmtId="0" fontId="8" fillId="0" borderId="75" xfId="0" applyFont="1" applyFill="1" applyBorder="1" applyAlignment="1">
      <alignment vertical="center"/>
    </xf>
    <xf numFmtId="0" fontId="8" fillId="27" borderId="39" xfId="0" applyFont="1" applyFill="1" applyBorder="1" applyAlignment="1">
      <alignment vertical="center" textRotation="255"/>
    </xf>
    <xf numFmtId="0" fontId="10" fillId="27" borderId="39" xfId="0" applyFont="1" applyFill="1" applyBorder="1" applyAlignment="1">
      <alignment vertical="center"/>
    </xf>
    <xf numFmtId="0" fontId="10" fillId="27" borderId="78" xfId="0" applyFont="1" applyFill="1" applyBorder="1" applyAlignment="1">
      <alignment vertical="center"/>
    </xf>
    <xf numFmtId="0" fontId="8" fillId="27" borderId="63" xfId="0" applyFont="1" applyFill="1" applyBorder="1" applyAlignment="1">
      <alignment vertical="center"/>
    </xf>
    <xf numFmtId="0" fontId="38" fillId="0" borderId="0" xfId="0" applyFont="1" applyFill="1" applyBorder="1" applyAlignment="1">
      <alignment vertical="center"/>
    </xf>
    <xf numFmtId="0" fontId="8" fillId="27" borderId="12" xfId="0" applyFont="1" applyFill="1" applyBorder="1" applyAlignment="1">
      <alignment horizontal="center" vertical="center"/>
    </xf>
    <xf numFmtId="0" fontId="12" fillId="0" borderId="0" xfId="0" applyFont="1" applyFill="1" applyAlignment="1">
      <alignment/>
    </xf>
    <xf numFmtId="0" fontId="8" fillId="0" borderId="24" xfId="0" applyFont="1" applyFill="1" applyBorder="1" applyAlignment="1">
      <alignment vertical="center"/>
    </xf>
    <xf numFmtId="0" fontId="8" fillId="27" borderId="80" xfId="0" applyFont="1" applyFill="1" applyBorder="1" applyAlignment="1">
      <alignment horizontal="center" vertical="center"/>
    </xf>
    <xf numFmtId="0" fontId="8" fillId="27" borderId="79" xfId="0" applyFont="1" applyFill="1" applyBorder="1" applyAlignment="1">
      <alignment horizontal="center" vertical="center"/>
    </xf>
    <xf numFmtId="0" fontId="8" fillId="5" borderId="62" xfId="0" applyFont="1" applyFill="1" applyBorder="1" applyAlignment="1">
      <alignment vertical="center"/>
    </xf>
    <xf numFmtId="0" fontId="8" fillId="5" borderId="80" xfId="0" applyFont="1" applyFill="1" applyBorder="1" applyAlignment="1">
      <alignment vertical="center"/>
    </xf>
    <xf numFmtId="0" fontId="8" fillId="5" borderId="79" xfId="0" applyFont="1" applyFill="1" applyBorder="1" applyAlignment="1">
      <alignment vertical="center"/>
    </xf>
    <xf numFmtId="0" fontId="8" fillId="5" borderId="77" xfId="0" applyFont="1" applyFill="1" applyBorder="1" applyAlignment="1">
      <alignment vertical="center"/>
    </xf>
    <xf numFmtId="0" fontId="8" fillId="5" borderId="39" xfId="0" applyFont="1" applyFill="1" applyBorder="1" applyAlignment="1">
      <alignment vertical="center"/>
    </xf>
    <xf numFmtId="0" fontId="8" fillId="5" borderId="78" xfId="0" applyFont="1" applyFill="1" applyBorder="1" applyAlignment="1">
      <alignment vertical="center"/>
    </xf>
    <xf numFmtId="0" fontId="2" fillId="0" borderId="13" xfId="0" applyFont="1" applyFill="1" applyBorder="1" applyAlignment="1">
      <alignment/>
    </xf>
    <xf numFmtId="0" fontId="2" fillId="0" borderId="13" xfId="0" applyNumberFormat="1" applyFont="1" applyFill="1" applyBorder="1" applyAlignment="1">
      <alignment horizontal="center"/>
    </xf>
    <xf numFmtId="181" fontId="4" fillId="0" borderId="0" xfId="0" applyNumberFormat="1" applyFont="1" applyFill="1" applyAlignment="1">
      <alignment horizontal="left"/>
    </xf>
    <xf numFmtId="20" fontId="13" fillId="0" borderId="0" xfId="0" applyNumberFormat="1" applyFont="1" applyFill="1" applyAlignment="1">
      <alignment/>
    </xf>
    <xf numFmtId="180" fontId="0" fillId="0" borderId="0" xfId="0" applyNumberFormat="1" applyFont="1" applyFill="1" applyAlignment="1">
      <alignment/>
    </xf>
    <xf numFmtId="0" fontId="50" fillId="0" borderId="0" xfId="0" applyFont="1" applyFill="1" applyAlignment="1">
      <alignment vertical="center"/>
    </xf>
    <xf numFmtId="0" fontId="0" fillId="0" borderId="10" xfId="0" applyFill="1" applyBorder="1" applyAlignment="1">
      <alignment horizontal="center" vertical="distributed" textRotation="255" indent="1"/>
    </xf>
    <xf numFmtId="0" fontId="0" fillId="0" borderId="22" xfId="0" applyFill="1" applyBorder="1" applyAlignment="1">
      <alignment horizontal="center" vertical="distributed"/>
    </xf>
    <xf numFmtId="0" fontId="0" fillId="0" borderId="22" xfId="0" applyFill="1" applyBorder="1" applyAlignment="1">
      <alignment horizontal="center" vertical="distributed" textRotation="255" indent="1"/>
    </xf>
    <xf numFmtId="0" fontId="0" fillId="0" borderId="22" xfId="0" applyFill="1" applyBorder="1" applyAlignment="1">
      <alignment horizontal="center" vertical="distributed" textRotation="255"/>
    </xf>
    <xf numFmtId="0" fontId="0" fillId="0" borderId="10" xfId="0" applyFill="1" applyBorder="1" applyAlignment="1">
      <alignment horizontal="center" vertical="distributed" textRotation="255"/>
    </xf>
    <xf numFmtId="0" fontId="0" fillId="0" borderId="10" xfId="0" applyFill="1" applyBorder="1" applyAlignment="1">
      <alignment horizontal="center" vertical="center"/>
    </xf>
    <xf numFmtId="0" fontId="0" fillId="0" borderId="22"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applyFont="1" applyFill="1" applyAlignment="1">
      <alignment/>
    </xf>
    <xf numFmtId="0" fontId="9" fillId="4" borderId="80" xfId="0" applyFont="1" applyFill="1" applyBorder="1" applyAlignment="1">
      <alignment horizontal="center" vertical="center"/>
    </xf>
    <xf numFmtId="0" fontId="8" fillId="21" borderId="51" xfId="0" applyFont="1" applyFill="1" applyBorder="1" applyAlignment="1">
      <alignment vertical="center"/>
    </xf>
    <xf numFmtId="0" fontId="8" fillId="27" borderId="82" xfId="0" applyFont="1" applyFill="1" applyBorder="1" applyAlignment="1">
      <alignment vertical="center"/>
    </xf>
    <xf numFmtId="0" fontId="10" fillId="27" borderId="80" xfId="0" applyFont="1" applyFill="1" applyBorder="1" applyAlignment="1">
      <alignment vertical="center"/>
    </xf>
    <xf numFmtId="0" fontId="10" fillId="27" borderId="79" xfId="0" applyFont="1" applyFill="1" applyBorder="1" applyAlignment="1">
      <alignment vertical="center"/>
    </xf>
    <xf numFmtId="0" fontId="10" fillId="28" borderId="80" xfId="0" applyFont="1" applyFill="1" applyBorder="1" applyAlignment="1">
      <alignment vertical="center"/>
    </xf>
    <xf numFmtId="0" fontId="10" fillId="28" borderId="79" xfId="0" applyFont="1" applyFill="1" applyBorder="1" applyAlignment="1">
      <alignment vertical="center"/>
    </xf>
    <xf numFmtId="0" fontId="8" fillId="27" borderId="81" xfId="0" applyFont="1" applyFill="1" applyBorder="1" applyAlignment="1">
      <alignment horizontal="center" vertical="center"/>
    </xf>
    <xf numFmtId="0" fontId="8" fillId="27" borderId="83" xfId="0" applyFont="1" applyFill="1" applyBorder="1" applyAlignment="1">
      <alignment vertical="center"/>
    </xf>
    <xf numFmtId="0" fontId="8" fillId="29" borderId="62" xfId="0" applyFont="1" applyFill="1" applyBorder="1" applyAlignment="1">
      <alignment vertical="center"/>
    </xf>
    <xf numFmtId="0" fontId="0" fillId="29" borderId="79" xfId="0" applyFill="1" applyBorder="1" applyAlignment="1">
      <alignment horizontal="center" vertical="center"/>
    </xf>
    <xf numFmtId="0" fontId="8" fillId="29" borderId="77" xfId="0" applyFont="1" applyFill="1" applyBorder="1" applyAlignment="1">
      <alignment vertical="center"/>
    </xf>
    <xf numFmtId="0" fontId="0" fillId="29" borderId="78" xfId="0" applyFill="1" applyBorder="1" applyAlignment="1">
      <alignment horizontal="center" vertical="center"/>
    </xf>
    <xf numFmtId="0" fontId="8" fillId="21" borderId="63" xfId="0" applyFont="1" applyFill="1" applyBorder="1" applyAlignment="1">
      <alignment vertical="center"/>
    </xf>
    <xf numFmtId="0" fontId="8" fillId="21" borderId="12" xfId="0" applyFont="1" applyFill="1" applyBorder="1" applyAlignment="1">
      <alignment vertical="center"/>
    </xf>
    <xf numFmtId="0" fontId="8" fillId="21" borderId="19" xfId="0" applyFont="1" applyFill="1" applyBorder="1" applyAlignment="1">
      <alignment vertical="center"/>
    </xf>
    <xf numFmtId="0" fontId="10" fillId="21" borderId="12" xfId="0" applyFont="1" applyFill="1" applyBorder="1" applyAlignment="1">
      <alignment vertical="center"/>
    </xf>
    <xf numFmtId="0" fontId="10" fillId="21" borderId="81" xfId="0" applyFont="1" applyFill="1" applyBorder="1" applyAlignment="1">
      <alignment vertical="center"/>
    </xf>
    <xf numFmtId="0" fontId="9" fillId="27" borderId="79" xfId="0" applyFont="1" applyFill="1" applyBorder="1" applyAlignment="1">
      <alignment vertical="center"/>
    </xf>
    <xf numFmtId="0" fontId="49" fillId="29" borderId="79" xfId="0" applyFont="1" applyFill="1" applyBorder="1" applyAlignment="1">
      <alignment vertical="center"/>
    </xf>
    <xf numFmtId="0" fontId="8" fillId="29" borderId="39" xfId="0" applyFont="1" applyFill="1" applyBorder="1" applyAlignment="1">
      <alignment horizontal="center" vertical="center"/>
    </xf>
    <xf numFmtId="0" fontId="9" fillId="29" borderId="78" xfId="0" applyFont="1" applyFill="1" applyBorder="1" applyAlignment="1">
      <alignment vertical="center"/>
    </xf>
    <xf numFmtId="0" fontId="10" fillId="21" borderId="84" xfId="0" applyFont="1" applyFill="1" applyBorder="1" applyAlignment="1">
      <alignment vertical="center"/>
    </xf>
    <xf numFmtId="0" fontId="8" fillId="4" borderId="80" xfId="0" applyFont="1" applyFill="1" applyBorder="1" applyAlignment="1">
      <alignment vertical="center" textRotation="255"/>
    </xf>
    <xf numFmtId="0" fontId="8" fillId="21" borderId="44" xfId="0" applyFont="1" applyFill="1" applyBorder="1" applyAlignment="1">
      <alignment vertical="center"/>
    </xf>
    <xf numFmtId="0" fontId="8" fillId="21" borderId="85" xfId="0" applyFont="1" applyFill="1" applyBorder="1" applyAlignment="1">
      <alignment vertical="center"/>
    </xf>
    <xf numFmtId="20" fontId="2" fillId="0" borderId="0" xfId="0" applyNumberFormat="1" applyFont="1" applyFill="1" applyAlignment="1">
      <alignment/>
    </xf>
    <xf numFmtId="20" fontId="13" fillId="0" borderId="0" xfId="0" applyNumberFormat="1" applyFont="1" applyFill="1" applyAlignment="1">
      <alignment horizontal="left"/>
    </xf>
    <xf numFmtId="0" fontId="0" fillId="0" borderId="24" xfId="0" applyFill="1" applyBorder="1" applyAlignment="1">
      <alignment horizontal="center" vertical="center"/>
    </xf>
    <xf numFmtId="0" fontId="0" fillId="0" borderId="23" xfId="0" applyFill="1" applyBorder="1" applyAlignment="1">
      <alignment vertical="center"/>
    </xf>
    <xf numFmtId="0" fontId="0" fillId="0" borderId="23" xfId="0" applyFill="1" applyBorder="1" applyAlignment="1">
      <alignment horizontal="center" vertical="center"/>
    </xf>
    <xf numFmtId="0" fontId="0" fillId="0" borderId="13" xfId="0" applyFont="1" applyFill="1" applyBorder="1" applyAlignment="1">
      <alignment horizontal="center" vertical="center"/>
    </xf>
    <xf numFmtId="0" fontId="0" fillId="0" borderId="13" xfId="0" applyNumberFormat="1" applyFill="1" applyBorder="1" applyAlignment="1">
      <alignment horizontal="center" vertical="center"/>
    </xf>
    <xf numFmtId="0" fontId="0" fillId="0" borderId="13" xfId="0" applyNumberFormat="1" applyFont="1" applyFill="1" applyBorder="1" applyAlignment="1">
      <alignment horizontal="center" vertical="center"/>
    </xf>
    <xf numFmtId="0" fontId="0" fillId="29" borderId="86" xfId="0" applyFill="1" applyBorder="1" applyAlignment="1">
      <alignment horizontal="center" vertical="center"/>
    </xf>
    <xf numFmtId="0" fontId="0" fillId="29" borderId="41" xfId="0" applyFill="1" applyBorder="1" applyAlignment="1">
      <alignment horizontal="center" vertical="center"/>
    </xf>
    <xf numFmtId="0" fontId="8" fillId="27" borderId="27" xfId="0" applyFont="1" applyFill="1" applyBorder="1" applyAlignment="1">
      <alignment horizontal="center" vertical="center"/>
    </xf>
    <xf numFmtId="0" fontId="0" fillId="30" borderId="0" xfId="0" applyFill="1" applyAlignment="1">
      <alignment/>
    </xf>
    <xf numFmtId="0" fontId="0" fillId="30" borderId="0" xfId="0" applyFont="1" applyFill="1" applyAlignment="1">
      <alignment/>
    </xf>
    <xf numFmtId="0" fontId="8" fillId="27" borderId="36" xfId="0" applyFont="1" applyFill="1" applyBorder="1" applyAlignment="1">
      <alignment vertical="center"/>
    </xf>
    <xf numFmtId="0" fontId="0" fillId="27" borderId="87" xfId="0" applyFill="1" applyBorder="1" applyAlignment="1">
      <alignment horizontal="center" vertical="center"/>
    </xf>
    <xf numFmtId="0" fontId="0" fillId="31" borderId="0" xfId="0" applyFill="1" applyBorder="1" applyAlignment="1">
      <alignment horizontal="center" vertical="center"/>
    </xf>
    <xf numFmtId="0" fontId="0" fillId="31" borderId="76" xfId="0" applyFill="1" applyBorder="1" applyAlignment="1">
      <alignment horizontal="center" vertical="center"/>
    </xf>
    <xf numFmtId="0" fontId="0" fillId="27" borderId="88" xfId="0" applyFill="1" applyBorder="1" applyAlignment="1">
      <alignment horizontal="center" vertical="center"/>
    </xf>
    <xf numFmtId="0" fontId="8" fillId="32" borderId="83" xfId="0" applyFont="1" applyFill="1" applyBorder="1" applyAlignment="1">
      <alignment vertical="center"/>
    </xf>
    <xf numFmtId="0" fontId="8" fillId="32" borderId="87" xfId="0" applyFont="1" applyFill="1" applyBorder="1" applyAlignment="1">
      <alignment vertical="center"/>
    </xf>
    <xf numFmtId="0" fontId="8" fillId="21" borderId="83" xfId="0" applyFont="1" applyFill="1" applyBorder="1" applyAlignment="1">
      <alignment vertical="center"/>
    </xf>
    <xf numFmtId="0" fontId="8" fillId="21" borderId="87" xfId="0" applyFont="1" applyFill="1" applyBorder="1" applyAlignment="1">
      <alignment vertical="center"/>
    </xf>
    <xf numFmtId="0" fontId="48" fillId="21" borderId="66" xfId="0" applyFont="1" applyFill="1" applyBorder="1" applyAlignment="1">
      <alignment vertical="center" textRotation="255"/>
    </xf>
    <xf numFmtId="0" fontId="8" fillId="33" borderId="83" xfId="0" applyFont="1" applyFill="1" applyBorder="1" applyAlignment="1">
      <alignment vertical="center"/>
    </xf>
    <xf numFmtId="0" fontId="8" fillId="33" borderId="87" xfId="0" applyFont="1" applyFill="1" applyBorder="1" applyAlignment="1">
      <alignment vertical="center"/>
    </xf>
    <xf numFmtId="0" fontId="48" fillId="33" borderId="87" xfId="0" applyFont="1" applyFill="1" applyBorder="1" applyAlignment="1">
      <alignment vertical="center" textRotation="255"/>
    </xf>
    <xf numFmtId="0" fontId="8" fillId="34" borderId="83" xfId="0" applyFont="1" applyFill="1" applyBorder="1" applyAlignment="1">
      <alignment vertical="center"/>
    </xf>
    <xf numFmtId="0" fontId="48" fillId="34" borderId="87" xfId="0" applyFont="1" applyFill="1" applyBorder="1" applyAlignment="1">
      <alignment vertical="center" textRotation="255"/>
    </xf>
    <xf numFmtId="0" fontId="8" fillId="35" borderId="57" xfId="0" applyFont="1" applyFill="1" applyBorder="1" applyAlignment="1">
      <alignment vertical="center"/>
    </xf>
    <xf numFmtId="0" fontId="8" fillId="33" borderId="83" xfId="0" applyFont="1" applyFill="1" applyBorder="1" applyAlignment="1">
      <alignment horizontal="center" vertical="center"/>
    </xf>
    <xf numFmtId="0" fontId="0" fillId="33" borderId="87" xfId="0" applyFill="1" applyBorder="1" applyAlignment="1">
      <alignment horizontal="center" vertical="center"/>
    </xf>
    <xf numFmtId="0" fontId="8" fillId="29" borderId="30" xfId="0" applyFont="1" applyFill="1" applyBorder="1" applyAlignment="1">
      <alignment vertical="center"/>
    </xf>
    <xf numFmtId="0" fontId="8" fillId="34" borderId="62" xfId="0" applyFont="1" applyFill="1" applyBorder="1" applyAlignment="1">
      <alignment vertical="center"/>
    </xf>
    <xf numFmtId="0" fontId="8" fillId="34" borderId="82" xfId="0" applyFont="1" applyFill="1" applyBorder="1" applyAlignment="1">
      <alignment horizontal="center" vertical="center"/>
    </xf>
    <xf numFmtId="0" fontId="0" fillId="34" borderId="89" xfId="0" applyFill="1" applyBorder="1" applyAlignment="1">
      <alignment horizontal="center" vertical="center"/>
    </xf>
    <xf numFmtId="0" fontId="8" fillId="21" borderId="12" xfId="0" applyFont="1" applyFill="1" applyBorder="1" applyAlignment="1">
      <alignment horizontal="center" vertical="center"/>
    </xf>
    <xf numFmtId="0" fontId="8" fillId="32" borderId="62" xfId="0" applyFont="1" applyFill="1" applyBorder="1" applyAlignment="1">
      <alignment vertical="center"/>
    </xf>
    <xf numFmtId="0" fontId="49" fillId="27" borderId="90" xfId="0" applyFont="1" applyFill="1" applyBorder="1" applyAlignment="1">
      <alignment vertical="center"/>
    </xf>
    <xf numFmtId="0" fontId="8" fillId="21" borderId="81" xfId="0" applyFont="1" applyFill="1" applyBorder="1" applyAlignment="1">
      <alignment vertical="center"/>
    </xf>
    <xf numFmtId="0" fontId="0" fillId="36" borderId="91" xfId="0" applyFill="1" applyBorder="1" applyAlignment="1">
      <alignment horizontal="center" vertical="center"/>
    </xf>
    <xf numFmtId="0" fontId="10" fillId="36" borderId="92" xfId="0" applyFont="1" applyFill="1" applyBorder="1" applyAlignment="1">
      <alignment vertical="center"/>
    </xf>
    <xf numFmtId="0" fontId="0" fillId="36" borderId="28" xfId="0" applyFill="1" applyBorder="1" applyAlignment="1">
      <alignment horizontal="center" vertical="center"/>
    </xf>
    <xf numFmtId="0" fontId="49" fillId="36" borderId="93" xfId="0" applyFont="1" applyFill="1" applyBorder="1" applyAlignment="1">
      <alignment vertical="center"/>
    </xf>
    <xf numFmtId="0" fontId="0" fillId="0" borderId="0" xfId="0" applyFill="1" applyBorder="1" applyAlignment="1">
      <alignment/>
    </xf>
    <xf numFmtId="0" fontId="8" fillId="31" borderId="63" xfId="0" applyFont="1" applyFill="1" applyBorder="1" applyAlignment="1">
      <alignment vertical="center"/>
    </xf>
    <xf numFmtId="0" fontId="8" fillId="31" borderId="19" xfId="0" applyFont="1" applyFill="1" applyBorder="1" applyAlignment="1">
      <alignment horizontal="center" vertical="center"/>
    </xf>
    <xf numFmtId="0" fontId="0" fillId="31" borderId="20" xfId="0" applyFill="1" applyBorder="1" applyAlignment="1">
      <alignment horizontal="center" vertical="center"/>
    </xf>
    <xf numFmtId="0" fontId="10" fillId="35" borderId="36" xfId="0" applyFont="1" applyFill="1" applyBorder="1" applyAlignment="1">
      <alignment vertical="center"/>
    </xf>
    <xf numFmtId="0" fontId="0" fillId="35" borderId="87" xfId="0" applyFill="1" applyBorder="1" applyAlignment="1">
      <alignment horizontal="center" vertical="center"/>
    </xf>
    <xf numFmtId="0" fontId="10" fillId="35" borderId="62" xfId="0" applyFont="1" applyFill="1" applyBorder="1" applyAlignment="1">
      <alignment vertical="center"/>
    </xf>
    <xf numFmtId="0" fontId="10" fillId="35" borderId="79" xfId="0" applyFont="1" applyFill="1" applyBorder="1" applyAlignment="1">
      <alignment vertical="center"/>
    </xf>
    <xf numFmtId="0" fontId="49" fillId="27" borderId="81" xfId="0" applyFont="1" applyFill="1" applyBorder="1" applyAlignment="1">
      <alignment vertical="center"/>
    </xf>
    <xf numFmtId="0" fontId="0" fillId="33" borderId="94" xfId="0" applyFill="1" applyBorder="1" applyAlignment="1">
      <alignment horizontal="center" vertical="center"/>
    </xf>
    <xf numFmtId="0" fontId="0" fillId="33" borderId="86" xfId="0" applyFill="1" applyBorder="1" applyAlignment="1">
      <alignment horizontal="center" vertical="center"/>
    </xf>
    <xf numFmtId="0" fontId="0" fillId="33" borderId="41" xfId="0" applyFill="1" applyBorder="1" applyAlignment="1">
      <alignment horizontal="center" vertical="center"/>
    </xf>
    <xf numFmtId="0" fontId="49" fillId="33" borderId="78" xfId="0" applyFont="1" applyFill="1" applyBorder="1" applyAlignment="1">
      <alignment vertical="center"/>
    </xf>
    <xf numFmtId="0" fontId="8" fillId="33" borderId="62" xfId="0" applyFont="1" applyFill="1" applyBorder="1" applyAlignment="1">
      <alignment vertical="center"/>
    </xf>
    <xf numFmtId="0" fontId="49" fillId="33" borderId="90" xfId="0" applyFont="1" applyFill="1" applyBorder="1" applyAlignment="1">
      <alignment vertical="center"/>
    </xf>
    <xf numFmtId="0" fontId="8" fillId="21" borderId="95" xfId="0" applyFont="1" applyFill="1" applyBorder="1" applyAlignment="1">
      <alignment vertical="center"/>
    </xf>
    <xf numFmtId="0" fontId="10" fillId="21" borderId="19" xfId="0" applyFont="1" applyFill="1" applyBorder="1" applyAlignment="1">
      <alignment vertical="center"/>
    </xf>
    <xf numFmtId="0" fontId="10" fillId="36" borderId="77" xfId="0" applyFont="1" applyFill="1" applyBorder="1" applyAlignment="1">
      <alignment vertical="center"/>
    </xf>
    <xf numFmtId="0" fontId="10" fillId="36" borderId="78" xfId="0" applyFont="1" applyFill="1" applyBorder="1" applyAlignment="1">
      <alignment vertical="center"/>
    </xf>
    <xf numFmtId="0" fontId="49" fillId="32" borderId="87" xfId="0" applyFont="1" applyFill="1" applyBorder="1" applyAlignment="1">
      <alignment vertical="center"/>
    </xf>
    <xf numFmtId="0" fontId="8" fillId="32" borderId="80" xfId="0" applyFont="1" applyFill="1" applyBorder="1" applyAlignment="1">
      <alignment vertical="center"/>
    </xf>
    <xf numFmtId="0" fontId="8" fillId="32" borderId="36" xfId="0" applyFont="1" applyFill="1" applyBorder="1" applyAlignment="1">
      <alignment vertical="center"/>
    </xf>
    <xf numFmtId="0" fontId="8" fillId="32" borderId="87" xfId="0" applyFont="1" applyFill="1" applyBorder="1" applyAlignment="1">
      <alignment horizontal="center" vertical="center"/>
    </xf>
    <xf numFmtId="0" fontId="38" fillId="32" borderId="83" xfId="0" applyFont="1" applyFill="1" applyBorder="1" applyAlignment="1">
      <alignment horizontal="center" vertical="center"/>
    </xf>
    <xf numFmtId="0" fontId="6" fillId="32" borderId="87" xfId="0" applyFont="1" applyFill="1" applyBorder="1" applyAlignment="1">
      <alignment horizontal="center" vertical="center"/>
    </xf>
    <xf numFmtId="0" fontId="48" fillId="33" borderId="66" xfId="0" applyFont="1" applyFill="1" applyBorder="1" applyAlignment="1">
      <alignment vertical="center" textRotation="255"/>
    </xf>
    <xf numFmtId="0" fontId="8" fillId="4" borderId="36" xfId="0" applyFont="1" applyFill="1" applyBorder="1" applyAlignment="1">
      <alignment vertical="center"/>
    </xf>
    <xf numFmtId="0" fontId="8" fillId="4" borderId="87" xfId="0" applyFont="1" applyFill="1" applyBorder="1" applyAlignment="1">
      <alignment vertical="center"/>
    </xf>
    <xf numFmtId="0" fontId="8" fillId="34" borderId="87" xfId="0" applyFont="1" applyFill="1" applyBorder="1" applyAlignment="1">
      <alignment vertical="center"/>
    </xf>
    <xf numFmtId="0" fontId="8" fillId="32" borderId="82" xfId="0" applyFont="1" applyFill="1" applyBorder="1" applyAlignment="1">
      <alignment vertical="center"/>
    </xf>
    <xf numFmtId="0" fontId="50" fillId="35" borderId="96" xfId="0" applyFont="1" applyFill="1" applyBorder="1" applyAlignment="1">
      <alignment horizontal="center" vertical="center"/>
    </xf>
    <xf numFmtId="0" fontId="11" fillId="35" borderId="96" xfId="0" applyFont="1" applyFill="1" applyBorder="1" applyAlignment="1">
      <alignment horizontal="center" vertical="center" textRotation="255"/>
    </xf>
    <xf numFmtId="0" fontId="8" fillId="35" borderId="90" xfId="0" applyFont="1" applyFill="1" applyBorder="1" applyAlignment="1">
      <alignment vertical="center"/>
    </xf>
    <xf numFmtId="32" fontId="2" fillId="0" borderId="11" xfId="0" applyNumberFormat="1" applyFont="1" applyBorder="1" applyAlignment="1">
      <alignment/>
    </xf>
    <xf numFmtId="176" fontId="37" fillId="0" borderId="0" xfId="0" applyNumberFormat="1" applyFont="1" applyFill="1" applyAlignment="1">
      <alignment horizontal="right"/>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2" fillId="0" borderId="10" xfId="0" applyFont="1" applyBorder="1" applyAlignment="1">
      <alignment horizontal="center" vertical="center" wrapText="1"/>
    </xf>
    <xf numFmtId="0" fontId="0" fillId="0" borderId="12"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19" borderId="14" xfId="0" applyFill="1" applyBorder="1" applyAlignment="1">
      <alignment horizontal="center" vertical="center"/>
    </xf>
    <xf numFmtId="0" fontId="0" fillId="19" borderId="15" xfId="0" applyFill="1" applyBorder="1" applyAlignment="1">
      <alignment horizontal="center" vertical="center"/>
    </xf>
    <xf numFmtId="0" fontId="0" fillId="19" borderId="16" xfId="0" applyFill="1" applyBorder="1" applyAlignment="1">
      <alignment horizontal="center" vertical="center"/>
    </xf>
    <xf numFmtId="0" fontId="0" fillId="19" borderId="19" xfId="0" applyFill="1" applyBorder="1" applyAlignment="1">
      <alignment horizontal="center" vertical="center"/>
    </xf>
    <xf numFmtId="0" fontId="0" fillId="19" borderId="20" xfId="0" applyFill="1" applyBorder="1" applyAlignment="1">
      <alignment horizontal="center" vertical="center"/>
    </xf>
    <xf numFmtId="0" fontId="0" fillId="19" borderId="21" xfId="0" applyFill="1" applyBorder="1" applyAlignment="1">
      <alignment horizontal="center" vertical="center"/>
    </xf>
    <xf numFmtId="0" fontId="0" fillId="21" borderId="14" xfId="0" applyFill="1" applyBorder="1" applyAlignment="1">
      <alignment horizontal="center"/>
    </xf>
    <xf numFmtId="0" fontId="0" fillId="21" borderId="15" xfId="0" applyFill="1" applyBorder="1" applyAlignment="1">
      <alignment horizontal="center"/>
    </xf>
    <xf numFmtId="0" fontId="0" fillId="21" borderId="16" xfId="0" applyFill="1" applyBorder="1" applyAlignment="1">
      <alignment horizontal="center"/>
    </xf>
    <xf numFmtId="0" fontId="0" fillId="21" borderId="19" xfId="0" applyFill="1" applyBorder="1" applyAlignment="1">
      <alignment horizontal="center"/>
    </xf>
    <xf numFmtId="0" fontId="0" fillId="21" borderId="20" xfId="0" applyFill="1" applyBorder="1" applyAlignment="1">
      <alignment horizontal="center"/>
    </xf>
    <xf numFmtId="0" fontId="0" fillId="21" borderId="21" xfId="0" applyFill="1" applyBorder="1" applyAlignment="1">
      <alignment horizontal="center"/>
    </xf>
    <xf numFmtId="0" fontId="0" fillId="3" borderId="17" xfId="0" applyFill="1" applyBorder="1" applyAlignment="1">
      <alignment horizontal="center" vertical="center" textRotation="255"/>
    </xf>
    <xf numFmtId="0" fontId="0" fillId="3" borderId="18" xfId="0" applyFill="1" applyBorder="1" applyAlignment="1">
      <alignment horizontal="center" vertical="center" textRotation="255"/>
    </xf>
    <xf numFmtId="0" fontId="0" fillId="7" borderId="0" xfId="0" applyFill="1" applyBorder="1" applyAlignment="1">
      <alignment horizontal="center" vertical="top"/>
    </xf>
    <xf numFmtId="0" fontId="0" fillId="7" borderId="18" xfId="0" applyFill="1" applyBorder="1" applyAlignment="1">
      <alignment horizontal="center" vertical="top"/>
    </xf>
    <xf numFmtId="0" fontId="0" fillId="0" borderId="11"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5" borderId="0" xfId="0" applyFill="1" applyBorder="1" applyAlignment="1">
      <alignment horizontal="center" vertical="center"/>
    </xf>
    <xf numFmtId="0" fontId="0" fillId="11" borderId="15" xfId="0" applyFill="1" applyBorder="1" applyAlignment="1">
      <alignment horizontal="center"/>
    </xf>
    <xf numFmtId="0" fontId="0" fillId="11" borderId="20" xfId="0" applyFill="1" applyBorder="1" applyAlignment="1">
      <alignment horizontal="center"/>
    </xf>
    <xf numFmtId="0" fontId="0" fillId="3" borderId="15" xfId="0" applyFill="1" applyBorder="1" applyAlignment="1">
      <alignment horizontal="center"/>
    </xf>
    <xf numFmtId="0" fontId="0" fillId="3" borderId="0" xfId="0" applyFill="1" applyBorder="1" applyAlignment="1">
      <alignment horizontal="center"/>
    </xf>
    <xf numFmtId="0" fontId="0" fillId="3" borderId="16" xfId="0" applyFill="1" applyBorder="1" applyAlignment="1">
      <alignment horizontal="center"/>
    </xf>
    <xf numFmtId="0" fontId="0" fillId="3" borderId="18" xfId="0" applyFill="1"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7" borderId="0" xfId="0" applyFill="1" applyBorder="1" applyAlignment="1">
      <alignment horizontal="center" vertical="center"/>
    </xf>
    <xf numFmtId="0" fontId="0" fillId="5" borderId="0" xfId="0" applyFill="1" applyAlignment="1">
      <alignment horizontal="center" vertical="center"/>
    </xf>
    <xf numFmtId="0" fontId="3" fillId="0" borderId="25" xfId="0" applyFont="1" applyFill="1" applyBorder="1" applyAlignment="1">
      <alignment horizontal="center"/>
    </xf>
    <xf numFmtId="0" fontId="3" fillId="0" borderId="64" xfId="0" applyFont="1" applyFill="1" applyBorder="1" applyAlignment="1">
      <alignment horizontal="center"/>
    </xf>
    <xf numFmtId="0" fontId="3" fillId="0" borderId="26" xfId="0" applyFont="1" applyFill="1" applyBorder="1" applyAlignment="1">
      <alignment horizontal="center"/>
    </xf>
    <xf numFmtId="0" fontId="41" fillId="3" borderId="0" xfId="0" applyFont="1" applyFill="1" applyBorder="1" applyAlignment="1">
      <alignment horizontal="center" vertical="center"/>
    </xf>
    <xf numFmtId="0" fontId="42" fillId="3" borderId="0" xfId="0" applyFont="1" applyFill="1" applyAlignment="1">
      <alignment horizontal="center"/>
    </xf>
    <xf numFmtId="0" fontId="51" fillId="4" borderId="94" xfId="0" applyFont="1" applyFill="1" applyBorder="1" applyAlignment="1">
      <alignment horizontal="center" vertical="center" wrapText="1"/>
    </xf>
    <xf numFmtId="0" fontId="0" fillId="4" borderId="86" xfId="0" applyFont="1" applyFill="1" applyBorder="1" applyAlignment="1">
      <alignment horizontal="center" vertical="center" wrapText="1"/>
    </xf>
    <xf numFmtId="0" fontId="0" fillId="4" borderId="56" xfId="0" applyFont="1" applyFill="1" applyBorder="1" applyAlignment="1">
      <alignment horizontal="center" vertical="center" wrapText="1"/>
    </xf>
    <xf numFmtId="0" fontId="0" fillId="36" borderId="28" xfId="0" applyFill="1" applyBorder="1" applyAlignment="1">
      <alignment horizontal="center" vertical="center" textRotation="255"/>
    </xf>
    <xf numFmtId="0" fontId="0" fillId="0" borderId="28" xfId="0" applyBorder="1" applyAlignment="1">
      <alignment horizontal="center" vertical="center" textRotation="255"/>
    </xf>
    <xf numFmtId="0" fontId="0" fillId="0" borderId="100" xfId="0" applyBorder="1" applyAlignment="1">
      <alignment horizontal="center" vertical="center" textRotation="255"/>
    </xf>
    <xf numFmtId="0" fontId="48" fillId="35" borderId="37" xfId="0" applyFont="1" applyFill="1" applyBorder="1" applyAlignment="1">
      <alignment vertical="center" textRotation="255"/>
    </xf>
    <xf numFmtId="0" fontId="11" fillId="0" borderId="68" xfId="0" applyFont="1" applyBorder="1" applyAlignment="1">
      <alignment vertical="center" textRotation="255"/>
    </xf>
    <xf numFmtId="0" fontId="8" fillId="33" borderId="82" xfId="0" applyFont="1" applyFill="1" applyBorder="1" applyAlignment="1">
      <alignment horizontal="center" vertical="center" wrapText="1"/>
    </xf>
    <xf numFmtId="0" fontId="0" fillId="33" borderId="28" xfId="0" applyFill="1" applyBorder="1" applyAlignment="1">
      <alignment horizontal="center" vertical="center" wrapText="1"/>
    </xf>
    <xf numFmtId="0" fontId="0" fillId="33" borderId="101" xfId="0" applyFill="1" applyBorder="1" applyAlignment="1">
      <alignment horizontal="center" vertical="center" wrapText="1"/>
    </xf>
    <xf numFmtId="0" fontId="8" fillId="29" borderId="82" xfId="0" applyFont="1" applyFill="1" applyBorder="1" applyAlignment="1">
      <alignment horizontal="center" vertical="center"/>
    </xf>
    <xf numFmtId="0" fontId="0" fillId="29" borderId="33" xfId="0" applyFill="1" applyBorder="1" applyAlignment="1">
      <alignment horizontal="center" vertical="center"/>
    </xf>
    <xf numFmtId="0" fontId="0" fillId="29" borderId="102" xfId="0" applyFill="1" applyBorder="1" applyAlignment="1">
      <alignment horizontal="center" vertical="center"/>
    </xf>
    <xf numFmtId="0" fontId="8" fillId="21" borderId="55" xfId="0" applyFont="1" applyFill="1" applyBorder="1" applyAlignment="1">
      <alignment horizontal="center" vertical="center"/>
    </xf>
    <xf numFmtId="0" fontId="0" fillId="0" borderId="86" xfId="0" applyBorder="1" applyAlignment="1">
      <alignment horizontal="center" vertical="center"/>
    </xf>
    <xf numFmtId="0" fontId="0" fillId="0" borderId="41" xfId="0" applyBorder="1" applyAlignment="1">
      <alignment horizontal="center" vertical="center"/>
    </xf>
    <xf numFmtId="0" fontId="8" fillId="21" borderId="27" xfId="0" applyFont="1" applyFill="1" applyBorder="1" applyAlignment="1">
      <alignment horizontal="center" vertical="center"/>
    </xf>
    <xf numFmtId="0" fontId="0" fillId="31" borderId="20" xfId="0" applyFill="1" applyBorder="1" applyAlignment="1">
      <alignment horizontal="center" vertical="center"/>
    </xf>
    <xf numFmtId="0" fontId="0" fillId="21" borderId="88" xfId="0" applyFill="1" applyBorder="1" applyAlignment="1">
      <alignment horizontal="center" vertical="center"/>
    </xf>
    <xf numFmtId="0" fontId="8" fillId="32" borderId="66" xfId="0" applyFont="1" applyFill="1" applyBorder="1" applyAlignment="1">
      <alignment horizontal="center" vertical="center"/>
    </xf>
    <xf numFmtId="0" fontId="0" fillId="32" borderId="66" xfId="0" applyFill="1" applyBorder="1" applyAlignment="1">
      <alignment horizontal="center" vertical="center"/>
    </xf>
    <xf numFmtId="0" fontId="8" fillId="27" borderId="27" xfId="0" applyFont="1" applyFill="1" applyBorder="1" applyAlignment="1">
      <alignment horizontal="center" vertical="center"/>
    </xf>
    <xf numFmtId="0" fontId="0" fillId="0" borderId="88" xfId="0" applyBorder="1" applyAlignment="1">
      <alignment horizontal="center" vertical="center"/>
    </xf>
    <xf numFmtId="0" fontId="36" fillId="0" borderId="0" xfId="0" applyFont="1" applyFill="1" applyAlignment="1">
      <alignment horizontal="center"/>
    </xf>
    <xf numFmtId="0" fontId="6" fillId="0" borderId="0" xfId="0" applyFont="1" applyFill="1" applyAlignment="1">
      <alignment horizontal="center"/>
    </xf>
    <xf numFmtId="0" fontId="36" fillId="0" borderId="0" xfId="0" applyFont="1" applyFill="1" applyAlignment="1">
      <alignment horizontal="center" vertical="center"/>
    </xf>
    <xf numFmtId="0" fontId="0" fillId="0" borderId="0" xfId="0" applyFill="1" applyBorder="1" applyAlignment="1">
      <alignment horizontal="center" vertical="center"/>
    </xf>
    <xf numFmtId="0" fontId="47" fillId="4" borderId="44"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85" xfId="0" applyFont="1" applyFill="1" applyBorder="1" applyAlignment="1">
      <alignment horizontal="center" vertical="center"/>
    </xf>
    <xf numFmtId="0" fontId="8" fillId="4" borderId="19" xfId="0" applyFont="1" applyFill="1" applyBorder="1" applyAlignment="1">
      <alignment horizontal="center" vertical="center"/>
    </xf>
    <xf numFmtId="0" fontId="8" fillId="27" borderId="66" xfId="0" applyFont="1" applyFill="1" applyBorder="1" applyAlignment="1">
      <alignment horizontal="center" vertical="center"/>
    </xf>
    <xf numFmtId="0" fontId="0" fillId="0" borderId="66" xfId="0" applyBorder="1" applyAlignment="1">
      <alignment horizontal="center" vertical="center"/>
    </xf>
    <xf numFmtId="0" fontId="0" fillId="0" borderId="96" xfId="0" applyBorder="1" applyAlignment="1">
      <alignment horizontal="center" vertical="center"/>
    </xf>
    <xf numFmtId="0" fontId="8" fillId="4" borderId="103" xfId="0" applyFont="1" applyFill="1" applyBorder="1" applyAlignment="1">
      <alignment horizontal="center" vertical="center"/>
    </xf>
    <xf numFmtId="0" fontId="0" fillId="0" borderId="89" xfId="0" applyBorder="1" applyAlignment="1">
      <alignment horizontal="center" vertical="center"/>
    </xf>
    <xf numFmtId="0" fontId="8" fillId="27" borderId="19" xfId="0" applyFont="1" applyFill="1" applyBorder="1" applyAlignment="1">
      <alignment horizontal="center" vertical="center"/>
    </xf>
    <xf numFmtId="0" fontId="50" fillId="32" borderId="69" xfId="0" applyFont="1" applyFill="1" applyBorder="1" applyAlignment="1">
      <alignment horizontal="center" vertical="center"/>
    </xf>
    <xf numFmtId="0" fontId="50" fillId="32" borderId="64" xfId="0" applyFont="1" applyFill="1" applyBorder="1" applyAlignment="1">
      <alignment horizontal="center" vertical="center"/>
    </xf>
    <xf numFmtId="0" fontId="50" fillId="32" borderId="68" xfId="0" applyFont="1" applyFill="1" applyBorder="1" applyAlignment="1">
      <alignment horizontal="center" vertical="center"/>
    </xf>
    <xf numFmtId="0" fontId="50" fillId="32" borderId="95" xfId="0" applyFont="1" applyFill="1" applyBorder="1" applyAlignment="1">
      <alignment horizontal="center" vertical="center"/>
    </xf>
    <xf numFmtId="0" fontId="50" fillId="32" borderId="66" xfId="0" applyFont="1" applyFill="1" applyBorder="1" applyAlignment="1">
      <alignment horizontal="center" vertical="center"/>
    </xf>
    <xf numFmtId="0" fontId="8" fillId="35" borderId="91" xfId="0" applyFont="1" applyFill="1" applyBorder="1" applyAlignment="1">
      <alignment horizontal="center" vertical="center"/>
    </xf>
    <xf numFmtId="0" fontId="0" fillId="35" borderId="100" xfId="0" applyFill="1" applyBorder="1" applyAlignment="1">
      <alignment horizontal="center" vertical="center"/>
    </xf>
    <xf numFmtId="0" fontId="0" fillId="35" borderId="64" xfId="0" applyFill="1" applyBorder="1" applyAlignment="1">
      <alignment horizontal="center" vertical="center"/>
    </xf>
    <xf numFmtId="0" fontId="0" fillId="35" borderId="76" xfId="0" applyFill="1" applyBorder="1" applyAlignment="1">
      <alignment horizontal="center" vertical="center"/>
    </xf>
    <xf numFmtId="0" fontId="47" fillId="21" borderId="13" xfId="0" applyFont="1" applyFill="1" applyBorder="1" applyAlignment="1">
      <alignment horizontal="center" vertical="center"/>
    </xf>
    <xf numFmtId="0" fontId="45" fillId="26" borderId="0" xfId="0" applyFont="1" applyFill="1" applyBorder="1" applyAlignment="1">
      <alignment horizontal="center" vertical="center"/>
    </xf>
    <xf numFmtId="0" fontId="46" fillId="0" borderId="0" xfId="0" applyFont="1" applyAlignment="1">
      <alignment horizontal="center" vertical="center"/>
    </xf>
    <xf numFmtId="0" fontId="48" fillId="31" borderId="11" xfId="0" applyFont="1" applyFill="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47" fillId="27" borderId="104" xfId="0" applyFont="1" applyFill="1" applyBorder="1" applyAlignment="1">
      <alignment horizontal="center" vertical="center"/>
    </xf>
    <xf numFmtId="0" fontId="2" fillId="27" borderId="23" xfId="0" applyFont="1" applyFill="1" applyBorder="1" applyAlignment="1">
      <alignment horizontal="center" vertical="center"/>
    </xf>
    <xf numFmtId="0" fontId="2" fillId="27" borderId="49" xfId="0" applyFont="1" applyFill="1" applyBorder="1" applyAlignment="1">
      <alignment horizontal="center" vertical="center"/>
    </xf>
    <xf numFmtId="0" fontId="47" fillId="5" borderId="104" xfId="0" applyFont="1" applyFill="1" applyBorder="1" applyAlignment="1">
      <alignment horizontal="center" vertical="center"/>
    </xf>
    <xf numFmtId="0" fontId="47" fillId="5" borderId="23" xfId="0" applyFont="1" applyFill="1" applyBorder="1" applyAlignment="1">
      <alignment horizontal="center" vertical="center"/>
    </xf>
    <xf numFmtId="0" fontId="47" fillId="5" borderId="49" xfId="0" applyFont="1" applyFill="1" applyBorder="1" applyAlignment="1">
      <alignment horizontal="center" vertical="center"/>
    </xf>
    <xf numFmtId="0" fontId="9" fillId="34" borderId="69" xfId="0" applyFont="1" applyFill="1" applyBorder="1" applyAlignment="1">
      <alignment horizontal="center" vertical="center"/>
    </xf>
    <xf numFmtId="0" fontId="0" fillId="34" borderId="64" xfId="0" applyFill="1" applyBorder="1" applyAlignment="1">
      <alignment horizontal="center" vertical="center"/>
    </xf>
    <xf numFmtId="0" fontId="0" fillId="34" borderId="68" xfId="0" applyFill="1" applyBorder="1" applyAlignment="1">
      <alignment horizontal="center" vertical="center"/>
    </xf>
    <xf numFmtId="0" fontId="51" fillId="27" borderId="37" xfId="0" applyFont="1" applyFill="1" applyBorder="1" applyAlignment="1">
      <alignment horizontal="center" vertical="center"/>
    </xf>
    <xf numFmtId="0" fontId="0" fillId="0" borderId="64" xfId="0" applyFont="1" applyBorder="1" applyAlignment="1">
      <alignment horizontal="center" vertical="center"/>
    </xf>
    <xf numFmtId="0" fontId="0" fillId="0" borderId="68" xfId="0" applyFont="1" applyBorder="1" applyAlignment="1">
      <alignment horizontal="center" vertical="center"/>
    </xf>
    <xf numFmtId="0" fontId="43" fillId="31" borderId="100" xfId="0" applyFont="1" applyFill="1" applyBorder="1" applyAlignment="1">
      <alignment horizontal="center" vertical="center"/>
    </xf>
    <xf numFmtId="0" fontId="48" fillId="32" borderId="69" xfId="0" applyFont="1" applyFill="1" applyBorder="1" applyAlignment="1">
      <alignment vertical="center"/>
    </xf>
    <xf numFmtId="0" fontId="11" fillId="32" borderId="64" xfId="0" applyFont="1" applyFill="1" applyBorder="1" applyAlignment="1">
      <alignment vertical="center"/>
    </xf>
    <xf numFmtId="0" fontId="11" fillId="32" borderId="68" xfId="0" applyFont="1" applyFill="1" applyBorder="1" applyAlignment="1">
      <alignment vertical="center"/>
    </xf>
    <xf numFmtId="0" fontId="43" fillId="33" borderId="69" xfId="0" applyFont="1" applyFill="1" applyBorder="1" applyAlignment="1">
      <alignment horizontal="center" vertical="center"/>
    </xf>
    <xf numFmtId="0" fontId="43" fillId="33" borderId="64" xfId="0" applyFont="1" applyFill="1" applyBorder="1" applyAlignment="1">
      <alignment horizontal="center" vertical="center"/>
    </xf>
    <xf numFmtId="0" fontId="0" fillId="33" borderId="64" xfId="0" applyFill="1" applyBorder="1" applyAlignment="1">
      <alignment horizontal="center" vertical="center"/>
    </xf>
    <xf numFmtId="0" fontId="0" fillId="33" borderId="68" xfId="0" applyFill="1" applyBorder="1" applyAlignment="1">
      <alignment horizontal="center" vertical="center"/>
    </xf>
    <xf numFmtId="0" fontId="8" fillId="29" borderId="31" xfId="0" applyFont="1" applyFill="1" applyBorder="1" applyAlignment="1">
      <alignment horizontal="center" vertical="center"/>
    </xf>
    <xf numFmtId="0" fontId="0" fillId="0" borderId="28" xfId="0" applyBorder="1" applyAlignment="1">
      <alignment horizontal="center" vertical="center"/>
    </xf>
    <xf numFmtId="0" fontId="0" fillId="0" borderId="101" xfId="0" applyBorder="1" applyAlignment="1">
      <alignment horizontal="center" vertical="center"/>
    </xf>
    <xf numFmtId="0" fontId="9" fillId="4" borderId="37" xfId="0" applyFont="1" applyFill="1" applyBorder="1" applyAlignment="1">
      <alignment horizontal="center" vertical="center"/>
    </xf>
    <xf numFmtId="0" fontId="0" fillId="0" borderId="100" xfId="0" applyBorder="1" applyAlignment="1">
      <alignment horizontal="center" vertical="center"/>
    </xf>
    <xf numFmtId="0" fontId="0" fillId="0" borderId="68" xfId="0" applyBorder="1" applyAlignment="1">
      <alignment horizontal="center" vertical="center"/>
    </xf>
    <xf numFmtId="0" fontId="52" fillId="33" borderId="25" xfId="0" applyFont="1" applyFill="1" applyBorder="1" applyAlignment="1">
      <alignment vertical="center" textRotation="255"/>
    </xf>
    <xf numFmtId="0" fontId="53" fillId="33" borderId="26" xfId="0" applyFont="1" applyFill="1" applyBorder="1" applyAlignment="1">
      <alignment vertical="center" textRotation="255"/>
    </xf>
    <xf numFmtId="0" fontId="51" fillId="34" borderId="91"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0" borderId="25" xfId="0" applyBorder="1" applyAlignment="1">
      <alignment horizontal="center" vertical="center"/>
    </xf>
    <xf numFmtId="0" fontId="0" fillId="0" borderId="64" xfId="0" applyBorder="1" applyAlignment="1">
      <alignment horizontal="center" vertical="center"/>
    </xf>
    <xf numFmtId="0" fontId="0" fillId="0" borderId="26"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123825</xdr:colOff>
      <xdr:row>25</xdr:row>
      <xdr:rowOff>161925</xdr:rowOff>
    </xdr:from>
    <xdr:to>
      <xdr:col>59</xdr:col>
      <xdr:colOff>76200</xdr:colOff>
      <xdr:row>30</xdr:row>
      <xdr:rowOff>28575</xdr:rowOff>
    </xdr:to>
    <xdr:sp>
      <xdr:nvSpPr>
        <xdr:cNvPr id="1" name="AutoShape 1"/>
        <xdr:cNvSpPr>
          <a:spLocks/>
        </xdr:cNvSpPr>
      </xdr:nvSpPr>
      <xdr:spPr>
        <a:xfrm>
          <a:off x="8582025" y="5876925"/>
          <a:ext cx="1571625"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27</xdr:row>
      <xdr:rowOff>19050</xdr:rowOff>
    </xdr:from>
    <xdr:to>
      <xdr:col>45</xdr:col>
      <xdr:colOff>0</xdr:colOff>
      <xdr:row>30</xdr:row>
      <xdr:rowOff>38100</xdr:rowOff>
    </xdr:to>
    <xdr:sp>
      <xdr:nvSpPr>
        <xdr:cNvPr id="2" name="AutoShape 2"/>
        <xdr:cNvSpPr>
          <a:spLocks/>
        </xdr:cNvSpPr>
      </xdr:nvSpPr>
      <xdr:spPr>
        <a:xfrm>
          <a:off x="6457950" y="6191250"/>
          <a:ext cx="1352550"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152400</xdr:colOff>
      <xdr:row>28</xdr:row>
      <xdr:rowOff>66675</xdr:rowOff>
    </xdr:to>
    <xdr:sp>
      <xdr:nvSpPr>
        <xdr:cNvPr id="3" name="Oval 3"/>
        <xdr:cNvSpPr>
          <a:spLocks/>
        </xdr:cNvSpPr>
      </xdr:nvSpPr>
      <xdr:spPr>
        <a:xfrm rot="663208">
          <a:off x="6953250" y="5543550"/>
          <a:ext cx="1333500" cy="9239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A34">
      <selection activeCell="C14" sqref="C14"/>
    </sheetView>
  </sheetViews>
  <sheetFormatPr defaultColWidth="9.00390625" defaultRowHeight="13.5"/>
  <cols>
    <col min="1" max="1" width="11.375" style="25" customWidth="1"/>
    <col min="2" max="2" width="10.00390625" style="25" customWidth="1"/>
    <col min="3" max="5" width="9.875" style="25" customWidth="1"/>
    <col min="6" max="8" width="9.00390625" style="25" customWidth="1"/>
    <col min="9" max="9" width="10.375" style="25" customWidth="1"/>
    <col min="10" max="10" width="11.50390625" style="26" customWidth="1"/>
    <col min="11" max="16384" width="9.00390625" style="25" customWidth="1"/>
  </cols>
  <sheetData>
    <row r="1" ht="12.75">
      <c r="A1" t="s">
        <v>288</v>
      </c>
    </row>
    <row r="2" ht="12.75">
      <c r="A2" s="25" t="s">
        <v>0</v>
      </c>
    </row>
    <row r="3" spans="1:4" ht="18" customHeight="1">
      <c r="A3" s="158" t="s">
        <v>6</v>
      </c>
      <c r="B3" s="417">
        <v>43863</v>
      </c>
      <c r="C3" s="417"/>
      <c r="D3" s="299">
        <f>WEEKDAY(B3,1)</f>
        <v>1</v>
      </c>
    </row>
    <row r="4" spans="1:2" ht="14.25" customHeight="1">
      <c r="A4" s="25" t="s">
        <v>7</v>
      </c>
      <c r="B4" s="25" t="s">
        <v>25</v>
      </c>
    </row>
    <row r="5" spans="1:9" ht="15.75">
      <c r="A5" s="25" t="s">
        <v>27</v>
      </c>
      <c r="B5" s="246" t="s">
        <v>28</v>
      </c>
      <c r="C5" s="340">
        <v>0.3263888888888889</v>
      </c>
      <c r="D5" s="246" t="s">
        <v>29</v>
      </c>
      <c r="E5" s="340">
        <v>0.34375</v>
      </c>
      <c r="F5" s="246"/>
      <c r="G5" s="246"/>
      <c r="H5" s="246"/>
      <c r="I5" s="246"/>
    </row>
    <row r="6" spans="1:10" s="158" customFormat="1" ht="14.25" customHeight="1">
      <c r="A6" s="158" t="s">
        <v>30</v>
      </c>
      <c r="B6" s="249" t="s">
        <v>31</v>
      </c>
      <c r="C6" s="249" t="s">
        <v>229</v>
      </c>
      <c r="D6" s="249"/>
      <c r="E6" s="249"/>
      <c r="F6" s="249"/>
      <c r="G6" s="249"/>
      <c r="H6" s="249"/>
      <c r="I6" s="249"/>
      <c r="J6" s="159"/>
    </row>
    <row r="7" spans="2:10" s="158" customFormat="1" ht="12.75">
      <c r="B7" s="249" t="s">
        <v>26</v>
      </c>
      <c r="C7" s="249" t="s">
        <v>230</v>
      </c>
      <c r="D7" s="249"/>
      <c r="E7" s="249" t="s">
        <v>235</v>
      </c>
      <c r="F7" s="249"/>
      <c r="G7" s="249"/>
      <c r="H7" s="249"/>
      <c r="I7" s="249"/>
      <c r="J7" s="159"/>
    </row>
    <row r="8" spans="1:10" s="158" customFormat="1" ht="15.75">
      <c r="A8" s="158" t="s">
        <v>32</v>
      </c>
      <c r="B8" s="249"/>
      <c r="C8" s="249" t="s">
        <v>261</v>
      </c>
      <c r="D8" s="341"/>
      <c r="E8" s="249" t="s">
        <v>217</v>
      </c>
      <c r="F8" s="249" t="s">
        <v>14</v>
      </c>
      <c r="G8" s="249"/>
      <c r="H8" s="249"/>
      <c r="I8" s="249"/>
      <c r="J8" s="159"/>
    </row>
    <row r="9" spans="1:9" ht="12.75">
      <c r="A9" s="25" t="s">
        <v>8</v>
      </c>
      <c r="B9" s="313" t="s">
        <v>254</v>
      </c>
      <c r="C9" s="246"/>
      <c r="D9" s="246"/>
      <c r="E9" s="246"/>
      <c r="F9" s="246"/>
      <c r="G9" s="246"/>
      <c r="H9" s="246"/>
      <c r="I9" s="246"/>
    </row>
    <row r="10" spans="2:9" ht="12.75">
      <c r="B10" s="246" t="s">
        <v>75</v>
      </c>
      <c r="C10" s="246"/>
      <c r="D10" s="246"/>
      <c r="E10" s="246"/>
      <c r="F10" s="246"/>
      <c r="G10" s="246"/>
      <c r="H10" s="246"/>
      <c r="I10" s="246"/>
    </row>
    <row r="11" spans="1:10" s="158" customFormat="1" ht="15.75">
      <c r="A11" s="158" t="s">
        <v>9</v>
      </c>
      <c r="B11" s="300">
        <v>0.3819444444444444</v>
      </c>
      <c r="C11" s="249" t="s">
        <v>5</v>
      </c>
      <c r="D11" s="249" t="s">
        <v>4</v>
      </c>
      <c r="E11" s="249"/>
      <c r="F11" s="300">
        <v>0.7159722222222222</v>
      </c>
      <c r="G11" s="249"/>
      <c r="H11" s="249"/>
      <c r="I11" s="249"/>
      <c r="J11" s="159"/>
    </row>
    <row r="12" spans="1:9" ht="12.75">
      <c r="A12" s="158" t="s">
        <v>33</v>
      </c>
      <c r="B12" s="246"/>
      <c r="C12" s="28" t="s">
        <v>314</v>
      </c>
      <c r="D12" s="246"/>
      <c r="E12" s="246" t="s">
        <v>13</v>
      </c>
      <c r="F12" s="301">
        <v>1000</v>
      </c>
      <c r="G12" s="313" t="s">
        <v>178</v>
      </c>
      <c r="H12" s="246"/>
      <c r="I12" s="246"/>
    </row>
    <row r="13" spans="1:9" ht="12.75">
      <c r="A13" s="189" t="s">
        <v>159</v>
      </c>
      <c r="B13" s="249" t="s">
        <v>177</v>
      </c>
      <c r="C13" s="246"/>
      <c r="D13" s="246"/>
      <c r="E13" s="246"/>
      <c r="F13" s="246"/>
      <c r="G13" s="246"/>
      <c r="H13" s="246"/>
      <c r="I13" s="246"/>
    </row>
    <row r="14" spans="1:9" ht="12.75">
      <c r="A14" s="158" t="s">
        <v>10</v>
      </c>
      <c r="B14" s="28" t="s">
        <v>201</v>
      </c>
      <c r="C14" s="246"/>
      <c r="D14" s="246"/>
      <c r="E14" s="246"/>
      <c r="F14" s="246"/>
      <c r="G14" s="246"/>
      <c r="H14" s="246"/>
      <c r="I14" s="246"/>
    </row>
    <row r="15" spans="2:9" ht="12.75">
      <c r="B15" s="246" t="s">
        <v>233</v>
      </c>
      <c r="C15" s="246"/>
      <c r="D15" s="246"/>
      <c r="E15" s="246"/>
      <c r="F15" s="246"/>
      <c r="G15" s="246"/>
      <c r="H15" s="246"/>
      <c r="I15" s="246"/>
    </row>
    <row r="16" spans="2:9" ht="12.75">
      <c r="B16" s="246" t="s">
        <v>234</v>
      </c>
      <c r="C16" s="246"/>
      <c r="D16" s="246"/>
      <c r="E16" s="246"/>
      <c r="F16" s="246"/>
      <c r="G16" s="246"/>
      <c r="H16" s="246"/>
      <c r="I16" s="246"/>
    </row>
    <row r="17" spans="2:9" ht="12.75">
      <c r="B17" s="246" t="s">
        <v>15</v>
      </c>
      <c r="C17" s="246"/>
      <c r="D17" s="246"/>
      <c r="E17" s="246"/>
      <c r="F17" s="246"/>
      <c r="G17" s="246"/>
      <c r="H17" s="246"/>
      <c r="I17" s="246"/>
    </row>
    <row r="18" spans="1:9" ht="14.25" customHeight="1">
      <c r="A18" s="25" t="s">
        <v>1</v>
      </c>
      <c r="B18" s="351" t="s">
        <v>289</v>
      </c>
      <c r="C18" s="352"/>
      <c r="D18" s="352"/>
      <c r="E18" s="352"/>
      <c r="F18" s="352"/>
      <c r="G18" s="352"/>
      <c r="H18" s="352"/>
      <c r="I18" s="246"/>
    </row>
    <row r="19" spans="2:9" ht="14.25" customHeight="1">
      <c r="B19" s="28" t="s">
        <v>313</v>
      </c>
      <c r="C19" s="246"/>
      <c r="D19" s="246"/>
      <c r="E19" s="246"/>
      <c r="F19" s="246"/>
      <c r="G19" s="246"/>
      <c r="H19" s="246"/>
      <c r="I19" s="246"/>
    </row>
    <row r="20" ht="14.25" customHeight="1">
      <c r="B20" s="158" t="s">
        <v>16</v>
      </c>
    </row>
    <row r="21" ht="14.25" customHeight="1">
      <c r="B21" s="158" t="s">
        <v>17</v>
      </c>
    </row>
    <row r="22" ht="14.25" customHeight="1">
      <c r="B22" s="25" t="s">
        <v>18</v>
      </c>
    </row>
    <row r="23" ht="14.25" customHeight="1">
      <c r="B23" s="25" t="s">
        <v>19</v>
      </c>
    </row>
    <row r="24" ht="14.25" customHeight="1">
      <c r="B24" t="s">
        <v>212</v>
      </c>
    </row>
    <row r="25" ht="14.25" customHeight="1">
      <c r="B25" s="158" t="s">
        <v>270</v>
      </c>
    </row>
    <row r="26" ht="14.25" customHeight="1">
      <c r="B26" t="s">
        <v>157</v>
      </c>
    </row>
    <row r="27" ht="14.25" customHeight="1">
      <c r="B27" s="25" t="s">
        <v>20</v>
      </c>
    </row>
    <row r="28" ht="14.25" customHeight="1">
      <c r="B28" t="s">
        <v>160</v>
      </c>
    </row>
    <row r="29" ht="14.25" customHeight="1">
      <c r="B29" s="25" t="s">
        <v>2</v>
      </c>
    </row>
    <row r="30" ht="14.25" customHeight="1">
      <c r="B30" s="25" t="s">
        <v>21</v>
      </c>
    </row>
    <row r="31" ht="14.25" customHeight="1">
      <c r="B31" s="25" t="s">
        <v>22</v>
      </c>
    </row>
    <row r="32" ht="14.25" customHeight="1">
      <c r="B32" t="s">
        <v>202</v>
      </c>
    </row>
    <row r="33" ht="14.25" customHeight="1"/>
    <row r="34" spans="1:10" s="158" customFormat="1" ht="14.25" customHeight="1">
      <c r="A34" s="186" t="s">
        <v>158</v>
      </c>
      <c r="J34" s="159"/>
    </row>
    <row r="35" spans="1:10" s="158" customFormat="1" ht="14.25" customHeight="1">
      <c r="A35" s="160" t="s">
        <v>203</v>
      </c>
      <c r="B35" s="158" t="s">
        <v>175</v>
      </c>
      <c r="J35" s="159"/>
    </row>
    <row r="36" spans="1:10" s="158" customFormat="1" ht="14.25" customHeight="1">
      <c r="A36" s="160"/>
      <c r="B36" s="158" t="s">
        <v>204</v>
      </c>
      <c r="J36" s="159"/>
    </row>
    <row r="37" spans="2:10" s="187" customFormat="1" ht="14.25" customHeight="1">
      <c r="B37" s="158" t="s">
        <v>176</v>
      </c>
      <c r="J37" s="188"/>
    </row>
    <row r="38" spans="1:10" s="187" customFormat="1" ht="14.25" customHeight="1">
      <c r="A38" s="189"/>
      <c r="B38" s="158"/>
      <c r="J38" s="188"/>
    </row>
    <row r="39" ht="14.25">
      <c r="A39" s="157" t="s">
        <v>3</v>
      </c>
    </row>
    <row r="40" spans="1:10" s="158" customFormat="1" ht="14.25" customHeight="1">
      <c r="A40" s="186" t="s">
        <v>262</v>
      </c>
      <c r="B40" s="186"/>
      <c r="C40" s="186"/>
      <c r="D40" s="186"/>
      <c r="E40" s="186"/>
      <c r="J40" s="159"/>
    </row>
    <row r="41" spans="1:4" ht="14.25" customHeight="1">
      <c r="A41" s="221" t="s">
        <v>216</v>
      </c>
      <c r="B41" s="221"/>
      <c r="C41" s="221"/>
      <c r="D41" s="221"/>
    </row>
    <row r="42" spans="1:4" ht="14.25" customHeight="1">
      <c r="A42" s="221" t="s">
        <v>181</v>
      </c>
      <c r="B42" s="221"/>
      <c r="C42" s="221"/>
      <c r="D42" s="221"/>
    </row>
    <row r="43" spans="1:5" ht="14.25" customHeight="1">
      <c r="A43" s="221" t="s">
        <v>226</v>
      </c>
      <c r="B43" s="221"/>
      <c r="C43" s="221"/>
      <c r="D43" s="221"/>
      <c r="E43" s="221"/>
    </row>
    <row r="44" ht="14.25" customHeight="1">
      <c r="A44" s="187" t="s">
        <v>290</v>
      </c>
    </row>
    <row r="45" ht="14.25" customHeight="1">
      <c r="A45" s="25" t="s">
        <v>24</v>
      </c>
    </row>
    <row r="46" ht="14.25" customHeight="1">
      <c r="A46" s="25" t="s">
        <v>182</v>
      </c>
    </row>
    <row r="47" ht="14.25" customHeight="1">
      <c r="A47" s="25" t="s">
        <v>23</v>
      </c>
    </row>
  </sheetData>
  <sheetProtection/>
  <mergeCells count="1">
    <mergeCell ref="B3:C3"/>
  </mergeCells>
  <printOptions/>
  <pageMargins left="0.3937007874015748" right="0" top="0.3937007874015748"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J37"/>
  <sheetViews>
    <sheetView zoomScale="75" zoomScaleNormal="75" zoomScalePageLayoutView="0" workbookViewId="0" topLeftCell="A1">
      <selection activeCell="AN11" sqref="AN11"/>
    </sheetView>
  </sheetViews>
  <sheetFormatPr defaultColWidth="9.00390625" defaultRowHeight="13.5"/>
  <cols>
    <col min="1" max="1" width="9.00390625" style="2" customWidth="1"/>
    <col min="2" max="2" width="4.375" style="1" customWidth="1"/>
    <col min="3" max="3" width="4.375" style="2" customWidth="1"/>
    <col min="4" max="4" width="28.875" style="2" customWidth="1"/>
    <col min="5" max="5" width="14.875" style="2" bestFit="1" customWidth="1"/>
    <col min="6" max="14" width="8.125" style="2" customWidth="1"/>
    <col min="15" max="15" width="8.75390625" style="2" hidden="1" customWidth="1"/>
    <col min="16" max="16" width="5.50390625" style="2" customWidth="1"/>
    <col min="17" max="18" width="3.50390625" style="2" hidden="1" customWidth="1"/>
    <col min="19" max="19" width="26.00390625" style="2" hidden="1" customWidth="1"/>
    <col min="20" max="21" width="4.50390625" style="2" hidden="1" customWidth="1"/>
    <col min="22" max="22" width="5.25390625" style="2" hidden="1" customWidth="1"/>
    <col min="23" max="24" width="4.50390625" style="2" hidden="1" customWidth="1"/>
    <col min="25" max="25" width="5.50390625" style="2" hidden="1" customWidth="1"/>
    <col min="26" max="27" width="10.375" style="2" hidden="1" customWidth="1"/>
    <col min="28" max="28" width="8.00390625" style="2" hidden="1" customWidth="1"/>
    <col min="29" max="29" width="5.25390625" style="2" hidden="1" customWidth="1"/>
    <col min="30" max="30" width="10.50390625" style="2" hidden="1" customWidth="1"/>
    <col min="31" max="31" width="9.00390625" style="2" hidden="1" customWidth="1"/>
    <col min="32" max="32" width="10.375" style="2" hidden="1" customWidth="1"/>
    <col min="33" max="33" width="10.25390625" style="2" hidden="1" customWidth="1"/>
    <col min="34" max="34" width="5.50390625" style="2" hidden="1" customWidth="1"/>
    <col min="35" max="35" width="9.00390625" style="76" hidden="1" customWidth="1"/>
    <col min="36" max="36" width="9.00390625" style="2" hidden="1" customWidth="1"/>
    <col min="37" max="16384" width="9.00390625" style="2" customWidth="1"/>
  </cols>
  <sheetData>
    <row r="1" spans="4:19" ht="23.25" customHeight="1">
      <c r="D1" s="302" t="s">
        <v>273</v>
      </c>
      <c r="S1" s="3" t="s">
        <v>95</v>
      </c>
    </row>
    <row r="2" ht="16.5" thickBot="1">
      <c r="D2" s="3" t="s">
        <v>95</v>
      </c>
    </row>
    <row r="3" spans="2:35" ht="19.5" customHeight="1">
      <c r="B3" s="71"/>
      <c r="C3" s="4"/>
      <c r="D3" s="421" t="s">
        <v>96</v>
      </c>
      <c r="E3" s="421" t="s">
        <v>97</v>
      </c>
      <c r="F3" s="418" t="s">
        <v>98</v>
      </c>
      <c r="G3" s="419"/>
      <c r="H3" s="420"/>
      <c r="I3" s="418" t="s">
        <v>99</v>
      </c>
      <c r="J3" s="419"/>
      <c r="K3" s="420"/>
      <c r="L3" s="418" t="s">
        <v>100</v>
      </c>
      <c r="M3" s="419"/>
      <c r="N3" s="420"/>
      <c r="O3" s="209" t="s">
        <v>101</v>
      </c>
      <c r="Q3" s="77"/>
      <c r="R3" s="78"/>
      <c r="S3" s="79" t="s">
        <v>136</v>
      </c>
      <c r="T3" s="425" t="s">
        <v>98</v>
      </c>
      <c r="U3" s="426"/>
      <c r="V3" s="427"/>
      <c r="W3" s="425" t="s">
        <v>99</v>
      </c>
      <c r="X3" s="426"/>
      <c r="Y3" s="426"/>
      <c r="Z3" s="81" t="s">
        <v>137</v>
      </c>
      <c r="AA3" s="80" t="s">
        <v>138</v>
      </c>
      <c r="AB3" s="81" t="s">
        <v>139</v>
      </c>
      <c r="AC3" s="425" t="s">
        <v>161</v>
      </c>
      <c r="AD3" s="427"/>
      <c r="AE3" s="82" t="s">
        <v>140</v>
      </c>
      <c r="AF3" s="428" t="s">
        <v>141</v>
      </c>
      <c r="AG3" s="423" t="s">
        <v>142</v>
      </c>
      <c r="AH3" s="83" t="s">
        <v>143</v>
      </c>
      <c r="AI3" s="84" t="s">
        <v>143</v>
      </c>
    </row>
    <row r="4" spans="2:36" ht="19.5" customHeight="1" thickBot="1">
      <c r="B4" s="220"/>
      <c r="C4" s="6"/>
      <c r="D4" s="422"/>
      <c r="E4" s="422"/>
      <c r="F4" s="7" t="s">
        <v>102</v>
      </c>
      <c r="G4" s="7" t="s">
        <v>103</v>
      </c>
      <c r="H4" s="7" t="s">
        <v>104</v>
      </c>
      <c r="I4" s="7" t="s">
        <v>102</v>
      </c>
      <c r="J4" s="7" t="s">
        <v>103</v>
      </c>
      <c r="K4" s="7" t="s">
        <v>104</v>
      </c>
      <c r="L4" s="7" t="s">
        <v>102</v>
      </c>
      <c r="M4" s="7" t="s">
        <v>103</v>
      </c>
      <c r="N4" s="7" t="s">
        <v>104</v>
      </c>
      <c r="O4" s="7" t="s">
        <v>105</v>
      </c>
      <c r="Q4" s="85"/>
      <c r="R4" s="86"/>
      <c r="S4" s="87"/>
      <c r="T4" s="88" t="s">
        <v>102</v>
      </c>
      <c r="U4" s="89" t="s">
        <v>103</v>
      </c>
      <c r="V4" s="90" t="s">
        <v>144</v>
      </c>
      <c r="W4" s="91" t="s">
        <v>102</v>
      </c>
      <c r="X4" s="89" t="s">
        <v>103</v>
      </c>
      <c r="Y4" s="89" t="s">
        <v>144</v>
      </c>
      <c r="Z4" s="90" t="s">
        <v>145</v>
      </c>
      <c r="AA4" s="92" t="s">
        <v>146</v>
      </c>
      <c r="AB4" s="90" t="s">
        <v>145</v>
      </c>
      <c r="AC4" s="88" t="s">
        <v>105</v>
      </c>
      <c r="AD4" s="90" t="s">
        <v>145</v>
      </c>
      <c r="AE4" s="93" t="s">
        <v>147</v>
      </c>
      <c r="AF4" s="429"/>
      <c r="AG4" s="424"/>
      <c r="AH4" s="94" t="s">
        <v>148</v>
      </c>
      <c r="AI4" s="95" t="s">
        <v>149</v>
      </c>
      <c r="AJ4" s="2" t="s">
        <v>150</v>
      </c>
    </row>
    <row r="5" spans="2:36" ht="19.5" customHeight="1">
      <c r="B5" s="303" t="s">
        <v>186</v>
      </c>
      <c r="C5" s="342">
        <v>1</v>
      </c>
      <c r="D5" s="190" t="s">
        <v>162</v>
      </c>
      <c r="E5" s="190" t="s">
        <v>237</v>
      </c>
      <c r="F5" s="231">
        <v>21</v>
      </c>
      <c r="G5" s="231">
        <v>14</v>
      </c>
      <c r="H5" s="231">
        <f>G5+F5</f>
        <v>35</v>
      </c>
      <c r="I5" s="231">
        <v>59</v>
      </c>
      <c r="J5" s="231">
        <v>34</v>
      </c>
      <c r="K5" s="231">
        <f aca="true" t="shared" si="0" ref="K5:K35">I5+J5</f>
        <v>93</v>
      </c>
      <c r="L5" s="231">
        <v>0</v>
      </c>
      <c r="M5" s="231">
        <v>0</v>
      </c>
      <c r="N5" s="231">
        <v>0</v>
      </c>
      <c r="O5" s="231">
        <v>17</v>
      </c>
      <c r="P5" s="172"/>
      <c r="Q5" s="96"/>
      <c r="R5" s="97">
        <f aca="true" t="shared" si="1" ref="R5:S30">C5</f>
        <v>1</v>
      </c>
      <c r="S5" s="5" t="str">
        <f t="shared" si="1"/>
        <v>エリエールスポーツクラブ</v>
      </c>
      <c r="T5" s="98">
        <f aca="true" t="shared" si="2" ref="T5:U35">F5</f>
        <v>21</v>
      </c>
      <c r="U5" s="98">
        <f t="shared" si="2"/>
        <v>14</v>
      </c>
      <c r="V5" s="99">
        <f aca="true" t="shared" si="3" ref="V5:V35">T5+U5</f>
        <v>35</v>
      </c>
      <c r="W5" s="100">
        <f aca="true" t="shared" si="4" ref="W5:X35">I5</f>
        <v>59</v>
      </c>
      <c r="X5" s="100">
        <f t="shared" si="4"/>
        <v>34</v>
      </c>
      <c r="Y5" s="101">
        <f aca="true" t="shared" si="5" ref="Y5:Y35">W5+X5</f>
        <v>93</v>
      </c>
      <c r="Z5" s="102">
        <f aca="true" t="shared" si="6" ref="Z5:Z35">Y5*1000</f>
        <v>93000</v>
      </c>
      <c r="AA5" s="103">
        <f>(L5+M5)</f>
        <v>0</v>
      </c>
      <c r="AB5" s="104">
        <f aca="true" t="shared" si="7" ref="AB5:AB31">AA5*2000</f>
        <v>0</v>
      </c>
      <c r="AC5" s="105">
        <f aca="true" t="shared" si="8" ref="AC5:AC34">O5</f>
        <v>17</v>
      </c>
      <c r="AD5" s="104">
        <f aca="true" t="shared" si="9" ref="AD5:AD34">AC5*500</f>
        <v>8500</v>
      </c>
      <c r="AE5" s="106">
        <v>3000</v>
      </c>
      <c r="AF5" s="107">
        <f>IF(H5=0,0,Z5+AB5+AD5+AE5)</f>
        <v>104500</v>
      </c>
      <c r="AG5" s="107" t="s">
        <v>130</v>
      </c>
      <c r="AH5" s="108"/>
      <c r="AI5" s="109"/>
      <c r="AJ5" s="110">
        <f>AF5-AI5</f>
        <v>104500</v>
      </c>
    </row>
    <row r="6" spans="2:36" ht="19.5" customHeight="1">
      <c r="B6" s="304" t="s">
        <v>187</v>
      </c>
      <c r="C6" s="342">
        <v>2</v>
      </c>
      <c r="D6" s="190" t="s">
        <v>106</v>
      </c>
      <c r="E6" s="190" t="s">
        <v>107</v>
      </c>
      <c r="F6" s="231">
        <v>20</v>
      </c>
      <c r="G6" s="231">
        <v>20</v>
      </c>
      <c r="H6" s="231">
        <f aca="true" t="shared" si="10" ref="H6:H35">F6+G6</f>
        <v>40</v>
      </c>
      <c r="I6" s="231">
        <v>46</v>
      </c>
      <c r="J6" s="231">
        <v>47</v>
      </c>
      <c r="K6" s="231">
        <f>I6+J6</f>
        <v>93</v>
      </c>
      <c r="L6" s="231">
        <v>0</v>
      </c>
      <c r="M6" s="231">
        <v>0</v>
      </c>
      <c r="N6" s="231">
        <f aca="true" t="shared" si="11" ref="N6:N15">M6+L6</f>
        <v>0</v>
      </c>
      <c r="O6" s="231">
        <v>24</v>
      </c>
      <c r="P6" s="172"/>
      <c r="Q6" s="96" t="s">
        <v>151</v>
      </c>
      <c r="R6" s="97">
        <f t="shared" si="1"/>
        <v>2</v>
      </c>
      <c r="S6" s="5" t="str">
        <f t="shared" si="1"/>
        <v>ファイブテン新居浜</v>
      </c>
      <c r="T6" s="98">
        <f t="shared" si="2"/>
        <v>20</v>
      </c>
      <c r="U6" s="98">
        <f t="shared" si="2"/>
        <v>20</v>
      </c>
      <c r="V6" s="99">
        <f>T6+U6</f>
        <v>40</v>
      </c>
      <c r="W6" s="100">
        <f t="shared" si="4"/>
        <v>46</v>
      </c>
      <c r="X6" s="100">
        <f t="shared" si="4"/>
        <v>47</v>
      </c>
      <c r="Y6" s="101">
        <f>W6+X6</f>
        <v>93</v>
      </c>
      <c r="Z6" s="102">
        <f t="shared" si="6"/>
        <v>93000</v>
      </c>
      <c r="AA6" s="103">
        <f>(L6+M6)</f>
        <v>0</v>
      </c>
      <c r="AB6" s="104">
        <f t="shared" si="7"/>
        <v>0</v>
      </c>
      <c r="AC6" s="105">
        <f>O6</f>
        <v>24</v>
      </c>
      <c r="AD6" s="104">
        <f t="shared" si="9"/>
        <v>12000</v>
      </c>
      <c r="AE6" s="106">
        <v>3000</v>
      </c>
      <c r="AF6" s="107">
        <f>IF(H6=0,0,Z6+AB6+AD6+AE6)</f>
        <v>108000</v>
      </c>
      <c r="AG6" s="107" t="s">
        <v>164</v>
      </c>
      <c r="AH6" s="108"/>
      <c r="AI6" s="109"/>
      <c r="AJ6" s="110">
        <f aca="true" t="shared" si="12" ref="AJ6:AJ31">AF6-AI6</f>
        <v>108000</v>
      </c>
    </row>
    <row r="7" spans="2:36" ht="19.5" customHeight="1">
      <c r="B7" s="305"/>
      <c r="C7" s="342">
        <f>C6+1</f>
        <v>3</v>
      </c>
      <c r="D7" s="190" t="s">
        <v>165</v>
      </c>
      <c r="E7" s="190" t="s">
        <v>165</v>
      </c>
      <c r="F7" s="231">
        <v>10</v>
      </c>
      <c r="G7" s="231">
        <v>10</v>
      </c>
      <c r="H7" s="231">
        <f t="shared" si="10"/>
        <v>20</v>
      </c>
      <c r="I7" s="231">
        <v>25</v>
      </c>
      <c r="J7" s="231">
        <v>23</v>
      </c>
      <c r="K7" s="231">
        <f>I7+J7</f>
        <v>48</v>
      </c>
      <c r="L7" s="231">
        <v>0</v>
      </c>
      <c r="M7" s="231">
        <v>0</v>
      </c>
      <c r="N7" s="231">
        <f t="shared" si="11"/>
        <v>0</v>
      </c>
      <c r="O7" s="231">
        <v>13</v>
      </c>
      <c r="P7" s="172"/>
      <c r="Q7" s="96" t="s">
        <v>151</v>
      </c>
      <c r="R7" s="97">
        <f t="shared" si="1"/>
        <v>3</v>
      </c>
      <c r="S7" s="5" t="str">
        <f t="shared" si="1"/>
        <v>ファイブテン東予</v>
      </c>
      <c r="T7" s="98">
        <f t="shared" si="2"/>
        <v>10</v>
      </c>
      <c r="U7" s="98">
        <f t="shared" si="2"/>
        <v>10</v>
      </c>
      <c r="V7" s="99">
        <f>T7+U7</f>
        <v>20</v>
      </c>
      <c r="W7" s="100">
        <f t="shared" si="4"/>
        <v>25</v>
      </c>
      <c r="X7" s="100">
        <f t="shared" si="4"/>
        <v>23</v>
      </c>
      <c r="Y7" s="101">
        <f>W7+X7</f>
        <v>48</v>
      </c>
      <c r="Z7" s="102">
        <f t="shared" si="6"/>
        <v>48000</v>
      </c>
      <c r="AA7" s="103">
        <f>(L7+M7)</f>
        <v>0</v>
      </c>
      <c r="AB7" s="104">
        <f t="shared" si="7"/>
        <v>0</v>
      </c>
      <c r="AC7" s="105">
        <f>O7</f>
        <v>13</v>
      </c>
      <c r="AD7" s="104">
        <f t="shared" si="9"/>
        <v>6500</v>
      </c>
      <c r="AE7" s="106">
        <v>3000</v>
      </c>
      <c r="AF7" s="107">
        <f>IF(H7=0,0,Z7+AB7+AD7+AE7)</f>
        <v>57500</v>
      </c>
      <c r="AG7" s="107" t="s">
        <v>129</v>
      </c>
      <c r="AH7" s="108"/>
      <c r="AI7" s="109"/>
      <c r="AJ7" s="110">
        <f t="shared" si="12"/>
        <v>57500</v>
      </c>
    </row>
    <row r="8" spans="2:36" ht="19.5" customHeight="1" thickBot="1">
      <c r="B8" s="304" t="s">
        <v>180</v>
      </c>
      <c r="C8" s="342">
        <f>C7+1</f>
        <v>4</v>
      </c>
      <c r="D8" s="343" t="s">
        <v>108</v>
      </c>
      <c r="E8" s="190" t="s">
        <v>109</v>
      </c>
      <c r="F8" s="231">
        <v>15</v>
      </c>
      <c r="G8" s="231">
        <v>15</v>
      </c>
      <c r="H8" s="231">
        <f t="shared" si="10"/>
        <v>30</v>
      </c>
      <c r="I8" s="231">
        <v>38</v>
      </c>
      <c r="J8" s="231">
        <v>33</v>
      </c>
      <c r="K8" s="231">
        <f t="shared" si="0"/>
        <v>71</v>
      </c>
      <c r="L8" s="231">
        <v>0</v>
      </c>
      <c r="M8" s="231">
        <v>0</v>
      </c>
      <c r="N8" s="231">
        <f t="shared" si="11"/>
        <v>0</v>
      </c>
      <c r="O8" s="231">
        <v>26</v>
      </c>
      <c r="P8" s="172"/>
      <c r="Q8" s="85"/>
      <c r="R8" s="111">
        <f t="shared" si="1"/>
        <v>4</v>
      </c>
      <c r="S8" s="112" t="str">
        <f t="shared" si="1"/>
        <v>マコトスイミングクラブ双葉</v>
      </c>
      <c r="T8" s="113">
        <f t="shared" si="2"/>
        <v>15</v>
      </c>
      <c r="U8" s="113">
        <f t="shared" si="2"/>
        <v>15</v>
      </c>
      <c r="V8" s="114">
        <f t="shared" si="3"/>
        <v>30</v>
      </c>
      <c r="W8" s="115">
        <f t="shared" si="4"/>
        <v>38</v>
      </c>
      <c r="X8" s="115">
        <f t="shared" si="4"/>
        <v>33</v>
      </c>
      <c r="Y8" s="116">
        <f t="shared" si="5"/>
        <v>71</v>
      </c>
      <c r="Z8" s="117">
        <f t="shared" si="6"/>
        <v>71000</v>
      </c>
      <c r="AA8" s="118">
        <f>(L8+M8)</f>
        <v>0</v>
      </c>
      <c r="AB8" s="119">
        <f t="shared" si="7"/>
        <v>0</v>
      </c>
      <c r="AC8" s="120">
        <f t="shared" si="8"/>
        <v>26</v>
      </c>
      <c r="AD8" s="119">
        <f t="shared" si="9"/>
        <v>13000</v>
      </c>
      <c r="AE8" s="121"/>
      <c r="AF8" s="122">
        <f>IF(H8=0,0,Z8+AB8+AD8+AE8)</f>
        <v>84000</v>
      </c>
      <c r="AG8" s="122" t="s">
        <v>152</v>
      </c>
      <c r="AH8" s="123"/>
      <c r="AI8" s="124"/>
      <c r="AJ8" s="110">
        <f t="shared" si="12"/>
        <v>84000</v>
      </c>
    </row>
    <row r="9" spans="2:36" ht="19.5" customHeight="1">
      <c r="B9" s="305"/>
      <c r="C9" s="342">
        <v>5</v>
      </c>
      <c r="D9" s="343" t="s">
        <v>208</v>
      </c>
      <c r="E9" s="190" t="s">
        <v>209</v>
      </c>
      <c r="F9" s="231">
        <v>10</v>
      </c>
      <c r="G9" s="231">
        <v>6</v>
      </c>
      <c r="H9" s="231">
        <f t="shared" si="10"/>
        <v>16</v>
      </c>
      <c r="I9" s="231">
        <v>26</v>
      </c>
      <c r="J9" s="231">
        <v>13</v>
      </c>
      <c r="K9" s="231">
        <f t="shared" si="0"/>
        <v>39</v>
      </c>
      <c r="L9" s="231">
        <v>0</v>
      </c>
      <c r="M9" s="231">
        <v>0</v>
      </c>
      <c r="N9" s="231">
        <f t="shared" si="11"/>
        <v>0</v>
      </c>
      <c r="O9" s="231">
        <v>11</v>
      </c>
      <c r="P9" s="172"/>
      <c r="Q9" s="96"/>
      <c r="R9" s="111"/>
      <c r="S9" s="191" t="str">
        <f t="shared" si="1"/>
        <v>エンジェイスポーツジーアップ</v>
      </c>
      <c r="T9" s="192">
        <f t="shared" si="2"/>
        <v>10</v>
      </c>
      <c r="U9" s="192">
        <f t="shared" si="2"/>
        <v>6</v>
      </c>
      <c r="V9" s="193">
        <f t="shared" si="3"/>
        <v>16</v>
      </c>
      <c r="W9" s="194">
        <f t="shared" si="4"/>
        <v>26</v>
      </c>
      <c r="X9" s="194">
        <f t="shared" si="4"/>
        <v>13</v>
      </c>
      <c r="Y9" s="128">
        <f t="shared" si="5"/>
        <v>39</v>
      </c>
      <c r="Z9" s="129">
        <f t="shared" si="6"/>
        <v>39000</v>
      </c>
      <c r="AA9" s="195">
        <f>(L9+M9)</f>
        <v>0</v>
      </c>
      <c r="AB9" s="130">
        <f t="shared" si="7"/>
        <v>0</v>
      </c>
      <c r="AC9" s="196">
        <f t="shared" si="8"/>
        <v>11</v>
      </c>
      <c r="AD9" s="130">
        <f t="shared" si="9"/>
        <v>5500</v>
      </c>
      <c r="AE9" s="134"/>
      <c r="AF9" s="131">
        <f>IF(H9=0,0,Z9+AB9+AD9+AE9)</f>
        <v>44500</v>
      </c>
      <c r="AG9" s="131"/>
      <c r="AH9" s="132"/>
      <c r="AI9" s="133"/>
      <c r="AJ9" s="110">
        <f t="shared" si="12"/>
        <v>44500</v>
      </c>
    </row>
    <row r="10" spans="2:36" ht="19.5" customHeight="1">
      <c r="B10" s="305"/>
      <c r="C10" s="342">
        <v>6</v>
      </c>
      <c r="D10" s="343" t="s">
        <v>205</v>
      </c>
      <c r="E10" s="190" t="s">
        <v>206</v>
      </c>
      <c r="F10" s="231">
        <v>17</v>
      </c>
      <c r="G10" s="231">
        <v>5</v>
      </c>
      <c r="H10" s="231">
        <f t="shared" si="10"/>
        <v>22</v>
      </c>
      <c r="I10" s="231">
        <v>41</v>
      </c>
      <c r="J10" s="231">
        <v>11</v>
      </c>
      <c r="K10" s="231">
        <f t="shared" si="0"/>
        <v>52</v>
      </c>
      <c r="L10" s="231">
        <v>0</v>
      </c>
      <c r="M10" s="231">
        <v>0</v>
      </c>
      <c r="N10" s="231">
        <f t="shared" si="11"/>
        <v>0</v>
      </c>
      <c r="O10" s="231">
        <v>10</v>
      </c>
      <c r="P10" s="172"/>
      <c r="Q10" s="96"/>
      <c r="R10" s="111"/>
      <c r="S10" s="191" t="str">
        <f t="shared" si="1"/>
        <v>瀬戸内温泉スイミング</v>
      </c>
      <c r="T10" s="192">
        <f t="shared" si="2"/>
        <v>17</v>
      </c>
      <c r="U10" s="192">
        <f t="shared" si="2"/>
        <v>5</v>
      </c>
      <c r="V10" s="193">
        <f t="shared" si="3"/>
        <v>22</v>
      </c>
      <c r="W10" s="194">
        <f t="shared" si="4"/>
        <v>41</v>
      </c>
      <c r="X10" s="194">
        <f t="shared" si="4"/>
        <v>11</v>
      </c>
      <c r="Y10" s="128">
        <f t="shared" si="5"/>
        <v>52</v>
      </c>
      <c r="Z10" s="129">
        <f t="shared" si="6"/>
        <v>52000</v>
      </c>
      <c r="AA10" s="195"/>
      <c r="AB10" s="130"/>
      <c r="AC10" s="196">
        <f t="shared" si="8"/>
        <v>10</v>
      </c>
      <c r="AD10" s="130">
        <f t="shared" si="9"/>
        <v>5000</v>
      </c>
      <c r="AE10" s="134"/>
      <c r="AF10" s="131"/>
      <c r="AG10" s="131"/>
      <c r="AH10" s="132"/>
      <c r="AI10" s="133"/>
      <c r="AJ10" s="110"/>
    </row>
    <row r="11" spans="2:36" ht="19.5" customHeight="1">
      <c r="B11" s="305"/>
      <c r="C11" s="342">
        <v>7</v>
      </c>
      <c r="D11" s="343" t="s">
        <v>240</v>
      </c>
      <c r="E11" s="190" t="s">
        <v>241</v>
      </c>
      <c r="F11" s="231">
        <v>5</v>
      </c>
      <c r="G11" s="231">
        <v>7</v>
      </c>
      <c r="H11" s="231">
        <f t="shared" si="10"/>
        <v>12</v>
      </c>
      <c r="I11" s="231">
        <v>15</v>
      </c>
      <c r="J11" s="231">
        <v>21</v>
      </c>
      <c r="K11" s="231">
        <f t="shared" si="0"/>
        <v>36</v>
      </c>
      <c r="L11" s="231">
        <v>0</v>
      </c>
      <c r="M11" s="231">
        <v>0</v>
      </c>
      <c r="N11" s="231">
        <f t="shared" si="11"/>
        <v>0</v>
      </c>
      <c r="O11" s="231">
        <v>5</v>
      </c>
      <c r="P11" s="172"/>
      <c r="Q11" s="96"/>
      <c r="R11" s="111"/>
      <c r="S11" s="191" t="str">
        <f t="shared" si="1"/>
        <v>今治しまなみスポーツクラブ</v>
      </c>
      <c r="T11" s="192">
        <f t="shared" si="2"/>
        <v>5</v>
      </c>
      <c r="U11" s="192">
        <f t="shared" si="2"/>
        <v>7</v>
      </c>
      <c r="V11" s="193">
        <f t="shared" si="3"/>
        <v>12</v>
      </c>
      <c r="W11" s="194">
        <f t="shared" si="4"/>
        <v>15</v>
      </c>
      <c r="X11" s="194">
        <f t="shared" si="4"/>
        <v>21</v>
      </c>
      <c r="Y11" s="128">
        <f t="shared" si="5"/>
        <v>36</v>
      </c>
      <c r="Z11" s="129">
        <f t="shared" si="6"/>
        <v>36000</v>
      </c>
      <c r="AA11" s="195"/>
      <c r="AB11" s="130"/>
      <c r="AC11" s="196">
        <f t="shared" si="8"/>
        <v>5</v>
      </c>
      <c r="AD11" s="130">
        <f t="shared" si="9"/>
        <v>2500</v>
      </c>
      <c r="AE11" s="134"/>
      <c r="AF11" s="131"/>
      <c r="AG11" s="131"/>
      <c r="AH11" s="132"/>
      <c r="AI11" s="133"/>
      <c r="AJ11" s="110"/>
    </row>
    <row r="12" spans="2:36" ht="19.5" customHeight="1">
      <c r="B12" s="306"/>
      <c r="C12" s="342">
        <v>8</v>
      </c>
      <c r="D12" s="343" t="s">
        <v>220</v>
      </c>
      <c r="E12" s="190" t="s">
        <v>221</v>
      </c>
      <c r="F12" s="231">
        <v>17</v>
      </c>
      <c r="G12" s="231">
        <v>14</v>
      </c>
      <c r="H12" s="231">
        <f t="shared" si="10"/>
        <v>31</v>
      </c>
      <c r="I12" s="231">
        <v>39</v>
      </c>
      <c r="J12" s="231">
        <v>33</v>
      </c>
      <c r="K12" s="231">
        <f t="shared" si="0"/>
        <v>72</v>
      </c>
      <c r="L12" s="231">
        <v>0</v>
      </c>
      <c r="M12" s="231">
        <v>0</v>
      </c>
      <c r="N12" s="231">
        <f t="shared" si="11"/>
        <v>0</v>
      </c>
      <c r="O12" s="231">
        <v>28</v>
      </c>
      <c r="P12" s="172"/>
      <c r="Q12" s="96"/>
      <c r="R12" s="111"/>
      <c r="S12" s="191" t="str">
        <f t="shared" si="1"/>
        <v>西条スイミングスクール</v>
      </c>
      <c r="T12" s="192">
        <f t="shared" si="2"/>
        <v>17</v>
      </c>
      <c r="U12" s="192">
        <f t="shared" si="2"/>
        <v>14</v>
      </c>
      <c r="V12" s="193">
        <f t="shared" si="3"/>
        <v>31</v>
      </c>
      <c r="W12" s="194">
        <f t="shared" si="4"/>
        <v>39</v>
      </c>
      <c r="X12" s="194">
        <f t="shared" si="4"/>
        <v>33</v>
      </c>
      <c r="Y12" s="128">
        <f t="shared" si="5"/>
        <v>72</v>
      </c>
      <c r="Z12" s="129">
        <f t="shared" si="6"/>
        <v>72000</v>
      </c>
      <c r="AA12" s="195"/>
      <c r="AB12" s="130"/>
      <c r="AC12" s="196">
        <f t="shared" si="8"/>
        <v>28</v>
      </c>
      <c r="AD12" s="130">
        <f t="shared" si="9"/>
        <v>14000</v>
      </c>
      <c r="AE12" s="134"/>
      <c r="AF12" s="131"/>
      <c r="AG12" s="131"/>
      <c r="AH12" s="132"/>
      <c r="AI12" s="133"/>
      <c r="AJ12" s="110"/>
    </row>
    <row r="13" spans="2:36" ht="19.5" customHeight="1">
      <c r="B13" s="306"/>
      <c r="C13" s="342">
        <v>9</v>
      </c>
      <c r="D13" s="343" t="s">
        <v>163</v>
      </c>
      <c r="E13" s="190" t="s">
        <v>163</v>
      </c>
      <c r="F13" s="231">
        <v>16</v>
      </c>
      <c r="G13" s="231">
        <v>0</v>
      </c>
      <c r="H13" s="231">
        <f t="shared" si="10"/>
        <v>16</v>
      </c>
      <c r="I13" s="231">
        <v>41</v>
      </c>
      <c r="J13" s="231">
        <v>0</v>
      </c>
      <c r="K13" s="231">
        <f t="shared" si="0"/>
        <v>41</v>
      </c>
      <c r="L13" s="231">
        <v>2</v>
      </c>
      <c r="M13" s="231">
        <v>0</v>
      </c>
      <c r="N13" s="231">
        <f t="shared" si="11"/>
        <v>2</v>
      </c>
      <c r="O13" s="231">
        <v>21</v>
      </c>
      <c r="P13" s="172"/>
      <c r="Q13" s="96"/>
      <c r="R13" s="111"/>
      <c r="S13" s="191" t="str">
        <f t="shared" si="1"/>
        <v>フィッタ新居浜</v>
      </c>
      <c r="T13" s="192">
        <f t="shared" si="2"/>
        <v>16</v>
      </c>
      <c r="U13" s="192">
        <f t="shared" si="2"/>
        <v>0</v>
      </c>
      <c r="V13" s="193">
        <f t="shared" si="3"/>
        <v>16</v>
      </c>
      <c r="W13" s="194">
        <f t="shared" si="4"/>
        <v>41</v>
      </c>
      <c r="X13" s="194">
        <f t="shared" si="4"/>
        <v>0</v>
      </c>
      <c r="Y13" s="128">
        <f t="shared" si="5"/>
        <v>41</v>
      </c>
      <c r="Z13" s="129">
        <f t="shared" si="6"/>
        <v>41000</v>
      </c>
      <c r="AA13" s="195"/>
      <c r="AB13" s="130"/>
      <c r="AC13" s="196">
        <f t="shared" si="8"/>
        <v>21</v>
      </c>
      <c r="AD13" s="130">
        <f t="shared" si="9"/>
        <v>10500</v>
      </c>
      <c r="AE13" s="134"/>
      <c r="AF13" s="131"/>
      <c r="AG13" s="131"/>
      <c r="AH13" s="132"/>
      <c r="AI13" s="133"/>
      <c r="AJ13" s="110"/>
    </row>
    <row r="14" spans="2:36" ht="19.5" customHeight="1">
      <c r="B14" s="306" t="s">
        <v>188</v>
      </c>
      <c r="C14" s="342">
        <v>10</v>
      </c>
      <c r="D14" s="343" t="s">
        <v>260</v>
      </c>
      <c r="E14" s="190" t="s">
        <v>260</v>
      </c>
      <c r="F14" s="231">
        <v>3</v>
      </c>
      <c r="G14" s="231">
        <v>7</v>
      </c>
      <c r="H14" s="231">
        <f t="shared" si="10"/>
        <v>10</v>
      </c>
      <c r="I14" s="231">
        <v>6</v>
      </c>
      <c r="J14" s="231">
        <v>14</v>
      </c>
      <c r="K14" s="231">
        <f t="shared" si="0"/>
        <v>20</v>
      </c>
      <c r="L14" s="231">
        <v>0</v>
      </c>
      <c r="M14" s="231">
        <v>0</v>
      </c>
      <c r="N14" s="231">
        <f t="shared" si="11"/>
        <v>0</v>
      </c>
      <c r="O14" s="231"/>
      <c r="P14" s="172"/>
      <c r="Q14" s="96"/>
      <c r="R14" s="111"/>
      <c r="S14" s="191" t="str">
        <f t="shared" si="1"/>
        <v>フィッタ川之江</v>
      </c>
      <c r="T14" s="192">
        <f t="shared" si="2"/>
        <v>3</v>
      </c>
      <c r="U14" s="192">
        <f t="shared" si="2"/>
        <v>7</v>
      </c>
      <c r="V14" s="193">
        <f t="shared" si="3"/>
        <v>10</v>
      </c>
      <c r="W14" s="194">
        <f t="shared" si="4"/>
        <v>6</v>
      </c>
      <c r="X14" s="194">
        <f t="shared" si="4"/>
        <v>14</v>
      </c>
      <c r="Y14" s="128">
        <f t="shared" si="5"/>
        <v>20</v>
      </c>
      <c r="Z14" s="129">
        <f t="shared" si="6"/>
        <v>20000</v>
      </c>
      <c r="AA14" s="195"/>
      <c r="AB14" s="130"/>
      <c r="AC14" s="196"/>
      <c r="AD14" s="130"/>
      <c r="AE14" s="134"/>
      <c r="AF14" s="131"/>
      <c r="AG14" s="131"/>
      <c r="AH14" s="132"/>
      <c r="AI14" s="133"/>
      <c r="AJ14" s="110"/>
    </row>
    <row r="15" spans="2:36" ht="19.5" customHeight="1" thickBot="1">
      <c r="B15" s="306"/>
      <c r="C15" s="342">
        <v>11</v>
      </c>
      <c r="D15" s="343" t="s">
        <v>276</v>
      </c>
      <c r="E15" s="190" t="s">
        <v>277</v>
      </c>
      <c r="F15" s="231">
        <v>3</v>
      </c>
      <c r="G15" s="231">
        <v>0</v>
      </c>
      <c r="H15" s="231">
        <f t="shared" si="10"/>
        <v>3</v>
      </c>
      <c r="I15" s="231">
        <v>8</v>
      </c>
      <c r="J15" s="231">
        <v>0</v>
      </c>
      <c r="K15" s="231">
        <f t="shared" si="0"/>
        <v>8</v>
      </c>
      <c r="L15" s="231">
        <v>0</v>
      </c>
      <c r="M15" s="231">
        <v>0</v>
      </c>
      <c r="N15" s="231">
        <f t="shared" si="11"/>
        <v>0</v>
      </c>
      <c r="O15" s="231"/>
      <c r="P15" s="172"/>
      <c r="Q15" s="96"/>
      <c r="R15" s="111"/>
      <c r="S15" s="191" t="str">
        <f t="shared" si="1"/>
        <v>TEIM　MIZ</v>
      </c>
      <c r="T15" s="192">
        <f t="shared" si="2"/>
        <v>3</v>
      </c>
      <c r="U15" s="192">
        <f t="shared" si="2"/>
        <v>0</v>
      </c>
      <c r="V15" s="193">
        <f t="shared" si="3"/>
        <v>3</v>
      </c>
      <c r="W15" s="194">
        <f t="shared" si="4"/>
        <v>8</v>
      </c>
      <c r="X15" s="194">
        <f t="shared" si="4"/>
        <v>0</v>
      </c>
      <c r="Y15" s="128">
        <f t="shared" si="5"/>
        <v>8</v>
      </c>
      <c r="Z15" s="129">
        <f t="shared" si="6"/>
        <v>8000</v>
      </c>
      <c r="AA15" s="195"/>
      <c r="AB15" s="130"/>
      <c r="AC15" s="196"/>
      <c r="AD15" s="130"/>
      <c r="AE15" s="134"/>
      <c r="AF15" s="131"/>
      <c r="AG15" s="131"/>
      <c r="AH15" s="132"/>
      <c r="AI15" s="133"/>
      <c r="AJ15" s="110"/>
    </row>
    <row r="16" spans="2:36" ht="19.5" customHeight="1">
      <c r="B16" s="307" t="s">
        <v>180</v>
      </c>
      <c r="C16" s="342">
        <v>12</v>
      </c>
      <c r="D16" s="190" t="s">
        <v>122</v>
      </c>
      <c r="E16" s="190" t="s">
        <v>122</v>
      </c>
      <c r="F16" s="231">
        <v>26</v>
      </c>
      <c r="G16" s="231">
        <v>28</v>
      </c>
      <c r="H16" s="231">
        <f>G16+F16</f>
        <v>54</v>
      </c>
      <c r="I16" s="231">
        <v>55</v>
      </c>
      <c r="J16" s="231">
        <v>59</v>
      </c>
      <c r="K16" s="231">
        <f>I16+J16</f>
        <v>114</v>
      </c>
      <c r="L16" s="231">
        <v>0</v>
      </c>
      <c r="M16" s="231">
        <v>1</v>
      </c>
      <c r="N16" s="231">
        <f>L16+M16</f>
        <v>1</v>
      </c>
      <c r="O16" s="231">
        <v>9</v>
      </c>
      <c r="P16" s="172"/>
      <c r="Q16" s="96"/>
      <c r="R16" s="125">
        <f t="shared" si="1"/>
        <v>12</v>
      </c>
      <c r="S16" s="5" t="str">
        <f t="shared" si="1"/>
        <v>五百木ＳＣ</v>
      </c>
      <c r="T16" s="98">
        <f t="shared" si="2"/>
        <v>26</v>
      </c>
      <c r="U16" s="98">
        <f t="shared" si="2"/>
        <v>28</v>
      </c>
      <c r="V16" s="99">
        <f>T16+U16</f>
        <v>54</v>
      </c>
      <c r="W16" s="100">
        <f t="shared" si="4"/>
        <v>55</v>
      </c>
      <c r="X16" s="100">
        <f t="shared" si="4"/>
        <v>59</v>
      </c>
      <c r="Y16" s="101">
        <f>W16+X16</f>
        <v>114</v>
      </c>
      <c r="Z16" s="102">
        <f t="shared" si="6"/>
        <v>114000</v>
      </c>
      <c r="AA16" s="103">
        <f aca="true" t="shared" si="13" ref="AA16:AA27">(L16+M16)</f>
        <v>1</v>
      </c>
      <c r="AB16" s="104">
        <f t="shared" si="7"/>
        <v>2000</v>
      </c>
      <c r="AC16" s="105">
        <f>O16</f>
        <v>9</v>
      </c>
      <c r="AD16" s="104">
        <f t="shared" si="9"/>
        <v>4500</v>
      </c>
      <c r="AE16" s="106">
        <v>0</v>
      </c>
      <c r="AF16" s="107">
        <f aca="true" t="shared" si="14" ref="AF16:AF21">IF(H16=0,0,Z16+AB16+AD16+AE16)</f>
        <v>120500</v>
      </c>
      <c r="AG16" s="107" t="s">
        <v>135</v>
      </c>
      <c r="AH16" s="108"/>
      <c r="AI16" s="109"/>
      <c r="AJ16" s="110">
        <f t="shared" si="12"/>
        <v>120500</v>
      </c>
    </row>
    <row r="17" spans="2:36" ht="19.5" customHeight="1">
      <c r="B17" s="306" t="s">
        <v>189</v>
      </c>
      <c r="C17" s="342">
        <v>13</v>
      </c>
      <c r="D17" s="190" t="s">
        <v>153</v>
      </c>
      <c r="E17" s="190" t="s">
        <v>154</v>
      </c>
      <c r="F17" s="231">
        <v>18</v>
      </c>
      <c r="G17" s="231">
        <v>13</v>
      </c>
      <c r="H17" s="231">
        <f t="shared" si="10"/>
        <v>31</v>
      </c>
      <c r="I17" s="231">
        <v>38</v>
      </c>
      <c r="J17" s="231">
        <v>30</v>
      </c>
      <c r="K17" s="231">
        <f>I17+J17</f>
        <v>68</v>
      </c>
      <c r="L17" s="231">
        <v>0</v>
      </c>
      <c r="M17" s="231">
        <v>0</v>
      </c>
      <c r="N17" s="231">
        <f aca="true" t="shared" si="15" ref="N17:N27">M17+L17</f>
        <v>0</v>
      </c>
      <c r="O17" s="231">
        <v>19</v>
      </c>
      <c r="P17" s="172"/>
      <c r="Q17" s="96"/>
      <c r="R17" s="97">
        <f t="shared" si="1"/>
        <v>13</v>
      </c>
      <c r="S17" s="5" t="str">
        <f t="shared" si="1"/>
        <v>アズサスポーツクラブ松山</v>
      </c>
      <c r="T17" s="98">
        <f t="shared" si="2"/>
        <v>18</v>
      </c>
      <c r="U17" s="98">
        <f t="shared" si="2"/>
        <v>13</v>
      </c>
      <c r="V17" s="99">
        <f>T17+U17</f>
        <v>31</v>
      </c>
      <c r="W17" s="100">
        <f t="shared" si="4"/>
        <v>38</v>
      </c>
      <c r="X17" s="100">
        <f t="shared" si="4"/>
        <v>30</v>
      </c>
      <c r="Y17" s="101">
        <f>W17+X17</f>
        <v>68</v>
      </c>
      <c r="Z17" s="102">
        <f>Y17*1000</f>
        <v>68000</v>
      </c>
      <c r="AA17" s="103">
        <f t="shared" si="13"/>
        <v>0</v>
      </c>
      <c r="AB17" s="104">
        <f>AA17*2000</f>
        <v>0</v>
      </c>
      <c r="AC17" s="105">
        <f>O17</f>
        <v>19</v>
      </c>
      <c r="AD17" s="104">
        <f>AC17*500</f>
        <v>9500</v>
      </c>
      <c r="AE17" s="106">
        <v>3000</v>
      </c>
      <c r="AF17" s="107">
        <f t="shared" si="14"/>
        <v>80500</v>
      </c>
      <c r="AG17" s="107" t="s">
        <v>166</v>
      </c>
      <c r="AH17" s="108"/>
      <c r="AI17" s="109"/>
      <c r="AJ17" s="110">
        <f t="shared" si="12"/>
        <v>80500</v>
      </c>
    </row>
    <row r="18" spans="2:36" ht="19.5" customHeight="1">
      <c r="B18" s="306"/>
      <c r="C18" s="342">
        <v>14</v>
      </c>
      <c r="D18" s="190" t="s">
        <v>192</v>
      </c>
      <c r="E18" s="190" t="s">
        <v>179</v>
      </c>
      <c r="F18" s="231">
        <v>21</v>
      </c>
      <c r="G18" s="231">
        <v>20</v>
      </c>
      <c r="H18" s="231">
        <f t="shared" si="10"/>
        <v>41</v>
      </c>
      <c r="I18" s="231">
        <v>54</v>
      </c>
      <c r="J18" s="231">
        <v>48</v>
      </c>
      <c r="K18" s="231">
        <f t="shared" si="0"/>
        <v>102</v>
      </c>
      <c r="L18" s="231">
        <v>0</v>
      </c>
      <c r="M18" s="231">
        <v>0</v>
      </c>
      <c r="N18" s="231">
        <f t="shared" si="15"/>
        <v>0</v>
      </c>
      <c r="O18" s="231">
        <v>31</v>
      </c>
      <c r="P18" s="172"/>
      <c r="Q18" s="96"/>
      <c r="R18" s="97">
        <f t="shared" si="1"/>
        <v>14</v>
      </c>
      <c r="S18" s="5" t="str">
        <f t="shared" si="1"/>
        <v>フィッタエミフル松前</v>
      </c>
      <c r="T18" s="98">
        <f t="shared" si="2"/>
        <v>21</v>
      </c>
      <c r="U18" s="98">
        <f t="shared" si="2"/>
        <v>20</v>
      </c>
      <c r="V18" s="99">
        <f t="shared" si="3"/>
        <v>41</v>
      </c>
      <c r="W18" s="100">
        <f t="shared" si="4"/>
        <v>54</v>
      </c>
      <c r="X18" s="100">
        <f t="shared" si="4"/>
        <v>48</v>
      </c>
      <c r="Y18" s="101">
        <f t="shared" si="5"/>
        <v>102</v>
      </c>
      <c r="Z18" s="102">
        <f t="shared" si="6"/>
        <v>102000</v>
      </c>
      <c r="AA18" s="103">
        <f t="shared" si="13"/>
        <v>0</v>
      </c>
      <c r="AB18" s="104">
        <f t="shared" si="7"/>
        <v>0</v>
      </c>
      <c r="AC18" s="105">
        <f t="shared" si="8"/>
        <v>31</v>
      </c>
      <c r="AD18" s="104">
        <f t="shared" si="9"/>
        <v>15500</v>
      </c>
      <c r="AE18" s="106"/>
      <c r="AF18" s="107">
        <f t="shared" si="14"/>
        <v>117500</v>
      </c>
      <c r="AG18" s="107"/>
      <c r="AH18" s="108"/>
      <c r="AI18" s="126"/>
      <c r="AJ18" s="110">
        <f t="shared" si="12"/>
        <v>117500</v>
      </c>
    </row>
    <row r="19" spans="2:36" ht="19.5" customHeight="1">
      <c r="B19" s="306"/>
      <c r="C19" s="342">
        <v>15</v>
      </c>
      <c r="D19" s="190" t="s">
        <v>252</v>
      </c>
      <c r="E19" s="190" t="s">
        <v>112</v>
      </c>
      <c r="F19" s="231">
        <v>26</v>
      </c>
      <c r="G19" s="231">
        <v>18</v>
      </c>
      <c r="H19" s="231">
        <f t="shared" si="10"/>
        <v>44</v>
      </c>
      <c r="I19" s="231">
        <v>48</v>
      </c>
      <c r="J19" s="231">
        <v>38</v>
      </c>
      <c r="K19" s="231">
        <f t="shared" si="0"/>
        <v>86</v>
      </c>
      <c r="L19" s="231">
        <v>0</v>
      </c>
      <c r="M19" s="231">
        <v>0</v>
      </c>
      <c r="N19" s="231">
        <f t="shared" si="15"/>
        <v>0</v>
      </c>
      <c r="O19" s="231">
        <v>35</v>
      </c>
      <c r="P19" s="172"/>
      <c r="Q19" s="96"/>
      <c r="R19" s="111">
        <f t="shared" si="1"/>
        <v>15</v>
      </c>
      <c r="S19" s="5" t="str">
        <f t="shared" si="1"/>
        <v>南海ドルフィンクラブ</v>
      </c>
      <c r="T19" s="98">
        <f t="shared" si="2"/>
        <v>26</v>
      </c>
      <c r="U19" s="98">
        <f t="shared" si="2"/>
        <v>18</v>
      </c>
      <c r="V19" s="99">
        <f t="shared" si="3"/>
        <v>44</v>
      </c>
      <c r="W19" s="100">
        <f t="shared" si="4"/>
        <v>48</v>
      </c>
      <c r="X19" s="100">
        <f t="shared" si="4"/>
        <v>38</v>
      </c>
      <c r="Y19" s="101">
        <f t="shared" si="5"/>
        <v>86</v>
      </c>
      <c r="Z19" s="102">
        <f t="shared" si="6"/>
        <v>86000</v>
      </c>
      <c r="AA19" s="103">
        <f t="shared" si="13"/>
        <v>0</v>
      </c>
      <c r="AB19" s="104">
        <f t="shared" si="7"/>
        <v>0</v>
      </c>
      <c r="AC19" s="105">
        <f t="shared" si="8"/>
        <v>35</v>
      </c>
      <c r="AD19" s="104">
        <f t="shared" si="9"/>
        <v>17500</v>
      </c>
      <c r="AE19" s="106">
        <v>3000</v>
      </c>
      <c r="AF19" s="107">
        <f t="shared" si="14"/>
        <v>106500</v>
      </c>
      <c r="AG19" s="107" t="s">
        <v>131</v>
      </c>
      <c r="AH19" s="108"/>
      <c r="AI19" s="109"/>
      <c r="AJ19" s="110">
        <f t="shared" si="12"/>
        <v>106500</v>
      </c>
    </row>
    <row r="20" spans="2:36" ht="19.5" customHeight="1">
      <c r="B20" s="306"/>
      <c r="C20" s="342">
        <v>16</v>
      </c>
      <c r="D20" s="190" t="s">
        <v>123</v>
      </c>
      <c r="E20" s="190" t="s">
        <v>123</v>
      </c>
      <c r="F20" s="231">
        <v>26</v>
      </c>
      <c r="G20" s="231">
        <v>19</v>
      </c>
      <c r="H20" s="231">
        <f t="shared" si="10"/>
        <v>45</v>
      </c>
      <c r="I20" s="231">
        <v>60</v>
      </c>
      <c r="J20" s="231">
        <v>43</v>
      </c>
      <c r="K20" s="231">
        <f>I20+J20</f>
        <v>103</v>
      </c>
      <c r="L20" s="231">
        <v>3</v>
      </c>
      <c r="M20" s="231">
        <v>1</v>
      </c>
      <c r="N20" s="231">
        <f t="shared" si="15"/>
        <v>4</v>
      </c>
      <c r="O20" s="231">
        <v>40</v>
      </c>
      <c r="P20" s="172"/>
      <c r="Q20" s="96"/>
      <c r="R20" s="97">
        <f>C20</f>
        <v>16</v>
      </c>
      <c r="S20" s="127" t="str">
        <f>D20</f>
        <v>フィッタ松山</v>
      </c>
      <c r="T20" s="98">
        <f t="shared" si="2"/>
        <v>26</v>
      </c>
      <c r="U20" s="98">
        <f t="shared" si="2"/>
        <v>19</v>
      </c>
      <c r="V20" s="99">
        <f>T20+U20</f>
        <v>45</v>
      </c>
      <c r="W20" s="100">
        <f t="shared" si="4"/>
        <v>60</v>
      </c>
      <c r="X20" s="100">
        <f t="shared" si="4"/>
        <v>43</v>
      </c>
      <c r="Y20" s="128">
        <f>W20+X20</f>
        <v>103</v>
      </c>
      <c r="Z20" s="129">
        <f>Y20*1000</f>
        <v>103000</v>
      </c>
      <c r="AA20" s="103">
        <f t="shared" si="13"/>
        <v>4</v>
      </c>
      <c r="AB20" s="130">
        <f>AA20*2000</f>
        <v>8000</v>
      </c>
      <c r="AC20" s="105">
        <f>O20</f>
        <v>40</v>
      </c>
      <c r="AD20" s="130">
        <f>AC20*500</f>
        <v>20000</v>
      </c>
      <c r="AE20" s="106">
        <v>3000</v>
      </c>
      <c r="AF20" s="131">
        <f t="shared" si="14"/>
        <v>134000</v>
      </c>
      <c r="AG20" s="131" t="s">
        <v>167</v>
      </c>
      <c r="AH20" s="132"/>
      <c r="AI20" s="133"/>
      <c r="AJ20" s="110">
        <f t="shared" si="12"/>
        <v>134000</v>
      </c>
    </row>
    <row r="21" spans="2:36" ht="19.5" customHeight="1">
      <c r="B21" s="306"/>
      <c r="C21" s="342">
        <v>17</v>
      </c>
      <c r="D21" s="190" t="s">
        <v>124</v>
      </c>
      <c r="E21" s="190" t="s">
        <v>125</v>
      </c>
      <c r="F21" s="231">
        <v>21</v>
      </c>
      <c r="G21" s="231">
        <v>6</v>
      </c>
      <c r="H21" s="231">
        <f t="shared" si="10"/>
        <v>27</v>
      </c>
      <c r="I21" s="231">
        <v>48</v>
      </c>
      <c r="J21" s="231">
        <v>13</v>
      </c>
      <c r="K21" s="231">
        <f>I21+J21</f>
        <v>61</v>
      </c>
      <c r="L21" s="231">
        <v>0</v>
      </c>
      <c r="M21" s="231">
        <v>0</v>
      </c>
      <c r="N21" s="231">
        <f t="shared" si="15"/>
        <v>0</v>
      </c>
      <c r="O21" s="231">
        <v>18</v>
      </c>
      <c r="P21" s="172"/>
      <c r="Q21" s="96"/>
      <c r="R21" s="97">
        <f t="shared" si="1"/>
        <v>17</v>
      </c>
      <c r="S21" s="127" t="str">
        <f>D21</f>
        <v>石原スポーツクラブ</v>
      </c>
      <c r="T21" s="98">
        <f t="shared" si="2"/>
        <v>21</v>
      </c>
      <c r="U21" s="98">
        <f t="shared" si="2"/>
        <v>6</v>
      </c>
      <c r="V21" s="99">
        <f>T21+U21</f>
        <v>27</v>
      </c>
      <c r="W21" s="100">
        <f t="shared" si="4"/>
        <v>48</v>
      </c>
      <c r="X21" s="100">
        <f t="shared" si="4"/>
        <v>13</v>
      </c>
      <c r="Y21" s="128">
        <f>W21+X21</f>
        <v>61</v>
      </c>
      <c r="Z21" s="129">
        <f t="shared" si="6"/>
        <v>61000</v>
      </c>
      <c r="AA21" s="103">
        <f t="shared" si="13"/>
        <v>0</v>
      </c>
      <c r="AB21" s="130">
        <f t="shared" si="7"/>
        <v>0</v>
      </c>
      <c r="AC21" s="105">
        <f t="shared" si="8"/>
        <v>18</v>
      </c>
      <c r="AD21" s="130">
        <f t="shared" si="9"/>
        <v>9000</v>
      </c>
      <c r="AE21" s="134"/>
      <c r="AF21" s="131">
        <f t="shared" si="14"/>
        <v>70000</v>
      </c>
      <c r="AG21" s="131" t="s">
        <v>133</v>
      </c>
      <c r="AH21" s="132"/>
      <c r="AI21" s="133"/>
      <c r="AJ21" s="110">
        <f t="shared" si="12"/>
        <v>70000</v>
      </c>
    </row>
    <row r="22" spans="2:36" ht="19.5" customHeight="1">
      <c r="B22" s="306"/>
      <c r="C22" s="342">
        <v>18</v>
      </c>
      <c r="D22" s="343" t="s">
        <v>191</v>
      </c>
      <c r="E22" s="190" t="s">
        <v>191</v>
      </c>
      <c r="F22" s="231">
        <v>21</v>
      </c>
      <c r="G22" s="231">
        <v>15</v>
      </c>
      <c r="H22" s="231">
        <f aca="true" t="shared" si="16" ref="H22:H28">G22+F22</f>
        <v>36</v>
      </c>
      <c r="I22" s="231">
        <v>47</v>
      </c>
      <c r="J22" s="231">
        <v>36</v>
      </c>
      <c r="K22" s="231">
        <f aca="true" t="shared" si="17" ref="K22:K27">J22+I22</f>
        <v>83</v>
      </c>
      <c r="L22" s="231">
        <v>0</v>
      </c>
      <c r="M22" s="231">
        <v>0</v>
      </c>
      <c r="N22" s="231">
        <f t="shared" si="15"/>
        <v>0</v>
      </c>
      <c r="O22" s="231">
        <v>12</v>
      </c>
      <c r="P22" s="172"/>
      <c r="Q22" s="96"/>
      <c r="R22" s="111"/>
      <c r="S22" s="191" t="str">
        <f t="shared" si="1"/>
        <v>フィッタ重信</v>
      </c>
      <c r="T22" s="192">
        <f t="shared" si="2"/>
        <v>21</v>
      </c>
      <c r="U22" s="192">
        <f t="shared" si="2"/>
        <v>15</v>
      </c>
      <c r="V22" s="197">
        <f t="shared" si="3"/>
        <v>36</v>
      </c>
      <c r="W22" s="194">
        <f t="shared" si="4"/>
        <v>47</v>
      </c>
      <c r="X22" s="194">
        <f t="shared" si="4"/>
        <v>36</v>
      </c>
      <c r="Y22" s="128">
        <f t="shared" si="5"/>
        <v>83</v>
      </c>
      <c r="Z22" s="129">
        <f t="shared" si="6"/>
        <v>83000</v>
      </c>
      <c r="AA22" s="192">
        <f t="shared" si="13"/>
        <v>0</v>
      </c>
      <c r="AB22" s="130">
        <f t="shared" si="7"/>
        <v>0</v>
      </c>
      <c r="AC22" s="196">
        <f t="shared" si="8"/>
        <v>12</v>
      </c>
      <c r="AD22" s="130">
        <f t="shared" si="9"/>
        <v>6000</v>
      </c>
      <c r="AE22" s="134"/>
      <c r="AF22" s="131"/>
      <c r="AG22" s="131"/>
      <c r="AH22" s="132"/>
      <c r="AI22" s="133"/>
      <c r="AJ22" s="110"/>
    </row>
    <row r="23" spans="2:36" ht="19.5" customHeight="1">
      <c r="B23" s="306"/>
      <c r="C23" s="342">
        <v>19</v>
      </c>
      <c r="D23" s="343" t="s">
        <v>274</v>
      </c>
      <c r="E23" s="190" t="s">
        <v>275</v>
      </c>
      <c r="F23" s="231">
        <v>8</v>
      </c>
      <c r="G23" s="231">
        <v>6</v>
      </c>
      <c r="H23" s="231">
        <f t="shared" si="16"/>
        <v>14</v>
      </c>
      <c r="I23" s="231">
        <v>17</v>
      </c>
      <c r="J23" s="231">
        <v>12</v>
      </c>
      <c r="K23" s="231">
        <f t="shared" si="17"/>
        <v>29</v>
      </c>
      <c r="L23" s="231">
        <v>0</v>
      </c>
      <c r="M23" s="231">
        <v>0</v>
      </c>
      <c r="N23" s="231">
        <f t="shared" si="15"/>
        <v>0</v>
      </c>
      <c r="O23" s="231"/>
      <c r="P23" s="172"/>
      <c r="Q23" s="96"/>
      <c r="R23" s="111"/>
      <c r="S23" s="191" t="str">
        <f t="shared" si="1"/>
        <v>コナミスポーツクラブ松山</v>
      </c>
      <c r="T23" s="192">
        <f t="shared" si="2"/>
        <v>8</v>
      </c>
      <c r="U23" s="192">
        <f t="shared" si="2"/>
        <v>6</v>
      </c>
      <c r="V23" s="197">
        <f t="shared" si="3"/>
        <v>14</v>
      </c>
      <c r="W23" s="194">
        <f t="shared" si="4"/>
        <v>17</v>
      </c>
      <c r="X23" s="194">
        <f t="shared" si="4"/>
        <v>12</v>
      </c>
      <c r="Y23" s="128">
        <f t="shared" si="5"/>
        <v>29</v>
      </c>
      <c r="Z23" s="129">
        <f t="shared" si="6"/>
        <v>29000</v>
      </c>
      <c r="AA23" s="192">
        <f t="shared" si="13"/>
        <v>0</v>
      </c>
      <c r="AB23" s="130">
        <f t="shared" si="7"/>
        <v>0</v>
      </c>
      <c r="AC23" s="196"/>
      <c r="AD23" s="130"/>
      <c r="AE23" s="134"/>
      <c r="AF23" s="131"/>
      <c r="AG23" s="131"/>
      <c r="AH23" s="132"/>
      <c r="AI23" s="133"/>
      <c r="AJ23" s="110"/>
    </row>
    <row r="24" spans="2:36" ht="19.5" customHeight="1">
      <c r="B24" s="306"/>
      <c r="C24" s="342">
        <v>20</v>
      </c>
      <c r="D24" s="343" t="s">
        <v>278</v>
      </c>
      <c r="E24" s="190" t="s">
        <v>279</v>
      </c>
      <c r="F24" s="231">
        <v>3</v>
      </c>
      <c r="G24" s="231">
        <v>3</v>
      </c>
      <c r="H24" s="231">
        <f t="shared" si="16"/>
        <v>6</v>
      </c>
      <c r="I24" s="231">
        <v>7</v>
      </c>
      <c r="J24" s="231">
        <v>7</v>
      </c>
      <c r="K24" s="231">
        <f t="shared" si="17"/>
        <v>14</v>
      </c>
      <c r="L24" s="231">
        <v>0</v>
      </c>
      <c r="M24" s="231">
        <v>0</v>
      </c>
      <c r="N24" s="231">
        <f t="shared" si="15"/>
        <v>0</v>
      </c>
      <c r="O24" s="231"/>
      <c r="P24" s="172"/>
      <c r="Q24" s="96"/>
      <c r="R24" s="111"/>
      <c r="S24" s="191" t="str">
        <f t="shared" si="1"/>
        <v>えいしスイミングクラブ北条</v>
      </c>
      <c r="T24" s="192">
        <f t="shared" si="2"/>
        <v>3</v>
      </c>
      <c r="U24" s="192">
        <f t="shared" si="2"/>
        <v>3</v>
      </c>
      <c r="V24" s="197">
        <f t="shared" si="3"/>
        <v>6</v>
      </c>
      <c r="W24" s="194">
        <f t="shared" si="4"/>
        <v>7</v>
      </c>
      <c r="X24" s="194">
        <f t="shared" si="4"/>
        <v>7</v>
      </c>
      <c r="Y24" s="128">
        <f t="shared" si="5"/>
        <v>14</v>
      </c>
      <c r="Z24" s="129">
        <f t="shared" si="6"/>
        <v>14000</v>
      </c>
      <c r="AA24" s="192">
        <f t="shared" si="13"/>
        <v>0</v>
      </c>
      <c r="AB24" s="130">
        <f t="shared" si="7"/>
        <v>0</v>
      </c>
      <c r="AC24" s="196"/>
      <c r="AD24" s="130"/>
      <c r="AE24" s="134"/>
      <c r="AF24" s="131"/>
      <c r="AG24" s="131"/>
      <c r="AH24" s="132"/>
      <c r="AI24" s="133"/>
      <c r="AJ24" s="110"/>
    </row>
    <row r="25" spans="2:36" ht="19.5" customHeight="1">
      <c r="B25" s="306"/>
      <c r="C25" s="342">
        <v>21</v>
      </c>
      <c r="D25" s="343" t="s">
        <v>282</v>
      </c>
      <c r="E25" s="190" t="s">
        <v>283</v>
      </c>
      <c r="F25" s="231">
        <v>15</v>
      </c>
      <c r="G25" s="231">
        <v>6</v>
      </c>
      <c r="H25" s="231">
        <f>G25+F25</f>
        <v>21</v>
      </c>
      <c r="I25" s="231">
        <v>34</v>
      </c>
      <c r="J25" s="231">
        <v>13</v>
      </c>
      <c r="K25" s="231">
        <f t="shared" si="17"/>
        <v>47</v>
      </c>
      <c r="L25" s="231">
        <v>0</v>
      </c>
      <c r="M25" s="231">
        <v>0</v>
      </c>
      <c r="N25" s="231">
        <f t="shared" si="15"/>
        <v>0</v>
      </c>
      <c r="O25" s="231"/>
      <c r="P25" s="172"/>
      <c r="Q25" s="96"/>
      <c r="R25" s="111"/>
      <c r="S25" s="191"/>
      <c r="T25" s="192">
        <f t="shared" si="2"/>
        <v>15</v>
      </c>
      <c r="U25" s="192">
        <f t="shared" si="2"/>
        <v>6</v>
      </c>
      <c r="V25" s="197">
        <f t="shared" si="3"/>
        <v>21</v>
      </c>
      <c r="W25" s="194">
        <f t="shared" si="4"/>
        <v>34</v>
      </c>
      <c r="X25" s="194">
        <f t="shared" si="4"/>
        <v>13</v>
      </c>
      <c r="Y25" s="128">
        <f t="shared" si="5"/>
        <v>47</v>
      </c>
      <c r="Z25" s="129">
        <f t="shared" si="6"/>
        <v>47000</v>
      </c>
      <c r="AA25" s="192">
        <f t="shared" si="13"/>
        <v>0</v>
      </c>
      <c r="AB25" s="130">
        <f t="shared" si="7"/>
        <v>0</v>
      </c>
      <c r="AC25" s="196"/>
      <c r="AD25" s="130"/>
      <c r="AE25" s="134"/>
      <c r="AF25" s="131"/>
      <c r="AG25" s="131"/>
      <c r="AH25" s="132"/>
      <c r="AI25" s="133"/>
      <c r="AJ25" s="110"/>
    </row>
    <row r="26" spans="2:36" ht="19.5" customHeight="1">
      <c r="B26" s="306" t="s">
        <v>188</v>
      </c>
      <c r="C26" s="342">
        <v>22</v>
      </c>
      <c r="D26" s="343" t="s">
        <v>284</v>
      </c>
      <c r="E26" s="190" t="s">
        <v>285</v>
      </c>
      <c r="F26" s="231">
        <v>3</v>
      </c>
      <c r="G26" s="231">
        <v>0</v>
      </c>
      <c r="H26" s="231">
        <f t="shared" si="16"/>
        <v>3</v>
      </c>
      <c r="I26" s="231">
        <v>7</v>
      </c>
      <c r="J26" s="231">
        <v>0</v>
      </c>
      <c r="K26" s="231">
        <f t="shared" si="17"/>
        <v>7</v>
      </c>
      <c r="L26" s="231">
        <v>0</v>
      </c>
      <c r="M26" s="231">
        <v>0</v>
      </c>
      <c r="N26" s="231">
        <f t="shared" si="15"/>
        <v>0</v>
      </c>
      <c r="O26" s="231"/>
      <c r="P26" s="172"/>
      <c r="Q26" s="96"/>
      <c r="R26" s="111"/>
      <c r="S26" s="191"/>
      <c r="T26" s="192">
        <f t="shared" si="2"/>
        <v>3</v>
      </c>
      <c r="U26" s="192">
        <f t="shared" si="2"/>
        <v>0</v>
      </c>
      <c r="V26" s="197">
        <f t="shared" si="3"/>
        <v>3</v>
      </c>
      <c r="W26" s="194">
        <f t="shared" si="4"/>
        <v>7</v>
      </c>
      <c r="X26" s="194">
        <f t="shared" si="4"/>
        <v>0</v>
      </c>
      <c r="Y26" s="128">
        <f t="shared" si="5"/>
        <v>7</v>
      </c>
      <c r="Z26" s="129">
        <f t="shared" si="6"/>
        <v>7000</v>
      </c>
      <c r="AA26" s="192">
        <f t="shared" si="13"/>
        <v>0</v>
      </c>
      <c r="AB26" s="130">
        <f t="shared" si="7"/>
        <v>0</v>
      </c>
      <c r="AC26" s="196"/>
      <c r="AD26" s="130"/>
      <c r="AE26" s="134"/>
      <c r="AF26" s="131"/>
      <c r="AG26" s="131"/>
      <c r="AH26" s="132"/>
      <c r="AI26" s="133"/>
      <c r="AJ26" s="110"/>
    </row>
    <row r="27" spans="2:36" ht="19.5" customHeight="1" thickBot="1">
      <c r="B27" s="306"/>
      <c r="C27" s="342">
        <v>23</v>
      </c>
      <c r="D27" s="343" t="s">
        <v>286</v>
      </c>
      <c r="E27" s="190" t="s">
        <v>287</v>
      </c>
      <c r="F27" s="231">
        <v>5</v>
      </c>
      <c r="G27" s="231">
        <v>1</v>
      </c>
      <c r="H27" s="231">
        <f t="shared" si="16"/>
        <v>6</v>
      </c>
      <c r="I27" s="231">
        <v>10</v>
      </c>
      <c r="J27" s="231">
        <v>1</v>
      </c>
      <c r="K27" s="231">
        <f t="shared" si="17"/>
        <v>11</v>
      </c>
      <c r="L27" s="231">
        <v>0</v>
      </c>
      <c r="M27" s="231">
        <v>0</v>
      </c>
      <c r="N27" s="231">
        <f t="shared" si="15"/>
        <v>0</v>
      </c>
      <c r="O27" s="231"/>
      <c r="P27" s="172"/>
      <c r="Q27" s="96"/>
      <c r="R27" s="111"/>
      <c r="S27" s="191"/>
      <c r="T27" s="192">
        <f t="shared" si="2"/>
        <v>5</v>
      </c>
      <c r="U27" s="192">
        <f t="shared" si="2"/>
        <v>1</v>
      </c>
      <c r="V27" s="197">
        <f t="shared" si="3"/>
        <v>6</v>
      </c>
      <c r="W27" s="194">
        <f t="shared" si="4"/>
        <v>10</v>
      </c>
      <c r="X27" s="194">
        <f t="shared" si="4"/>
        <v>1</v>
      </c>
      <c r="Y27" s="128">
        <f t="shared" si="5"/>
        <v>11</v>
      </c>
      <c r="Z27" s="129">
        <f t="shared" si="6"/>
        <v>11000</v>
      </c>
      <c r="AA27" s="192">
        <f t="shared" si="13"/>
        <v>0</v>
      </c>
      <c r="AB27" s="130">
        <f t="shared" si="7"/>
        <v>0</v>
      </c>
      <c r="AC27" s="196"/>
      <c r="AD27" s="130"/>
      <c r="AE27" s="134"/>
      <c r="AF27" s="131"/>
      <c r="AG27" s="131"/>
      <c r="AH27" s="132"/>
      <c r="AI27" s="133"/>
      <c r="AJ27" s="110"/>
    </row>
    <row r="28" spans="2:36" ht="19.5" customHeight="1">
      <c r="B28" s="308" t="s">
        <v>199</v>
      </c>
      <c r="C28" s="342">
        <v>24</v>
      </c>
      <c r="D28" s="343" t="s">
        <v>218</v>
      </c>
      <c r="E28" s="190" t="s">
        <v>219</v>
      </c>
      <c r="F28" s="231">
        <v>5</v>
      </c>
      <c r="G28" s="231">
        <v>7</v>
      </c>
      <c r="H28" s="231">
        <f t="shared" si="16"/>
        <v>12</v>
      </c>
      <c r="I28" s="231">
        <v>12</v>
      </c>
      <c r="J28" s="231">
        <v>18</v>
      </c>
      <c r="K28" s="231">
        <f t="shared" si="0"/>
        <v>30</v>
      </c>
      <c r="L28" s="231">
        <v>0</v>
      </c>
      <c r="M28" s="231">
        <v>0</v>
      </c>
      <c r="N28" s="231">
        <v>0</v>
      </c>
      <c r="O28" s="231">
        <v>24</v>
      </c>
      <c r="P28" s="172"/>
      <c r="Q28" s="96"/>
      <c r="R28" s="135">
        <f t="shared" si="1"/>
        <v>24</v>
      </c>
      <c r="S28" s="5" t="str">
        <f t="shared" si="1"/>
        <v>スポーツコミュニティ</v>
      </c>
      <c r="T28" s="98">
        <f t="shared" si="2"/>
        <v>5</v>
      </c>
      <c r="U28" s="98">
        <f t="shared" si="2"/>
        <v>7</v>
      </c>
      <c r="V28" s="99">
        <f t="shared" si="3"/>
        <v>12</v>
      </c>
      <c r="W28" s="100">
        <f t="shared" si="4"/>
        <v>12</v>
      </c>
      <c r="X28" s="100">
        <f t="shared" si="4"/>
        <v>18</v>
      </c>
      <c r="Y28" s="101">
        <f t="shared" si="5"/>
        <v>30</v>
      </c>
      <c r="Z28" s="102">
        <f t="shared" si="6"/>
        <v>30000</v>
      </c>
      <c r="AA28" s="103">
        <f>(L28+M28)</f>
        <v>0</v>
      </c>
      <c r="AB28" s="104">
        <f t="shared" si="7"/>
        <v>0</v>
      </c>
      <c r="AC28" s="105">
        <f t="shared" si="8"/>
        <v>24</v>
      </c>
      <c r="AD28" s="104">
        <f t="shared" si="9"/>
        <v>12000</v>
      </c>
      <c r="AE28" s="106">
        <v>3000</v>
      </c>
      <c r="AF28" s="107">
        <f>IF(H28=0,0,Z28+AB28+AD28+AE28)</f>
        <v>45000</v>
      </c>
      <c r="AG28" s="107" t="s">
        <v>168</v>
      </c>
      <c r="AH28" s="108"/>
      <c r="AI28" s="126"/>
      <c r="AJ28" s="110">
        <f t="shared" si="12"/>
        <v>45000</v>
      </c>
    </row>
    <row r="29" spans="2:36" ht="19.5" customHeight="1">
      <c r="B29" s="309" t="s">
        <v>190</v>
      </c>
      <c r="C29" s="342">
        <v>25</v>
      </c>
      <c r="D29" s="343" t="s">
        <v>210</v>
      </c>
      <c r="E29" s="190" t="s">
        <v>211</v>
      </c>
      <c r="F29" s="231">
        <v>3</v>
      </c>
      <c r="G29" s="231">
        <v>2</v>
      </c>
      <c r="H29" s="231">
        <f t="shared" si="10"/>
        <v>5</v>
      </c>
      <c r="I29" s="231">
        <v>8</v>
      </c>
      <c r="J29" s="231">
        <v>5</v>
      </c>
      <c r="K29" s="231">
        <f t="shared" si="0"/>
        <v>13</v>
      </c>
      <c r="L29" s="231">
        <v>0</v>
      </c>
      <c r="M29" s="231">
        <v>0</v>
      </c>
      <c r="N29" s="231">
        <v>0</v>
      </c>
      <c r="O29" s="231">
        <v>7</v>
      </c>
      <c r="P29" s="172"/>
      <c r="Q29" s="96" t="s">
        <v>155</v>
      </c>
      <c r="R29" s="111">
        <f t="shared" si="1"/>
        <v>25</v>
      </c>
      <c r="S29" s="5" t="str">
        <f t="shared" si="1"/>
        <v>Ｂ＆Ｇ愛南スイミング</v>
      </c>
      <c r="T29" s="98">
        <f t="shared" si="2"/>
        <v>3</v>
      </c>
      <c r="U29" s="98">
        <f t="shared" si="2"/>
        <v>2</v>
      </c>
      <c r="V29" s="99">
        <f t="shared" si="3"/>
        <v>5</v>
      </c>
      <c r="W29" s="100">
        <f t="shared" si="4"/>
        <v>8</v>
      </c>
      <c r="X29" s="100">
        <f t="shared" si="4"/>
        <v>5</v>
      </c>
      <c r="Y29" s="101">
        <f t="shared" si="5"/>
        <v>13</v>
      </c>
      <c r="Z29" s="102">
        <f t="shared" si="6"/>
        <v>13000</v>
      </c>
      <c r="AA29" s="103">
        <f>(L29+M29)</f>
        <v>0</v>
      </c>
      <c r="AB29" s="104">
        <f t="shared" si="7"/>
        <v>0</v>
      </c>
      <c r="AC29" s="105">
        <f t="shared" si="8"/>
        <v>7</v>
      </c>
      <c r="AD29" s="104">
        <f t="shared" si="9"/>
        <v>3500</v>
      </c>
      <c r="AE29" s="106">
        <v>3000</v>
      </c>
      <c r="AF29" s="107">
        <f>IF(H29=0,0,Z29+AB29+AD29+AE29)</f>
        <v>19500</v>
      </c>
      <c r="AG29" s="107" t="s">
        <v>156</v>
      </c>
      <c r="AH29" s="108"/>
      <c r="AI29" s="126"/>
      <c r="AJ29" s="110">
        <f t="shared" si="12"/>
        <v>19500</v>
      </c>
    </row>
    <row r="30" spans="2:36" ht="19.5" customHeight="1">
      <c r="B30" s="309"/>
      <c r="C30" s="342">
        <v>26</v>
      </c>
      <c r="D30" s="343" t="s">
        <v>169</v>
      </c>
      <c r="E30" s="190" t="s">
        <v>126</v>
      </c>
      <c r="F30" s="231">
        <v>7</v>
      </c>
      <c r="G30" s="231">
        <v>8</v>
      </c>
      <c r="H30" s="231">
        <f t="shared" si="10"/>
        <v>15</v>
      </c>
      <c r="I30" s="231">
        <v>21</v>
      </c>
      <c r="J30" s="231">
        <v>24</v>
      </c>
      <c r="K30" s="231">
        <f>I30+J30</f>
        <v>45</v>
      </c>
      <c r="L30" s="231">
        <v>0</v>
      </c>
      <c r="M30" s="231">
        <v>0</v>
      </c>
      <c r="N30" s="231">
        <v>0</v>
      </c>
      <c r="O30" s="231">
        <v>21</v>
      </c>
      <c r="P30" s="172"/>
      <c r="Q30" s="96" t="s">
        <v>113</v>
      </c>
      <c r="R30" s="97">
        <f t="shared" si="1"/>
        <v>26</v>
      </c>
      <c r="S30" s="5" t="str">
        <f aca="true" t="shared" si="18" ref="S30:S35">D30</f>
        <v>リーステーション</v>
      </c>
      <c r="T30" s="98">
        <f>F30</f>
        <v>7</v>
      </c>
      <c r="U30" s="98">
        <f>G30</f>
        <v>8</v>
      </c>
      <c r="V30" s="99">
        <f>T30+U30</f>
        <v>15</v>
      </c>
      <c r="W30" s="100">
        <f>I30</f>
        <v>21</v>
      </c>
      <c r="X30" s="100">
        <f>J30</f>
        <v>24</v>
      </c>
      <c r="Y30" s="101">
        <f>W30+X30</f>
        <v>45</v>
      </c>
      <c r="Z30" s="102">
        <f t="shared" si="6"/>
        <v>45000</v>
      </c>
      <c r="AA30" s="103">
        <f>(L30+M30)</f>
        <v>0</v>
      </c>
      <c r="AB30" s="104">
        <f t="shared" si="7"/>
        <v>0</v>
      </c>
      <c r="AC30" s="105">
        <f>O30</f>
        <v>21</v>
      </c>
      <c r="AD30" s="104">
        <f t="shared" si="9"/>
        <v>10500</v>
      </c>
      <c r="AE30" s="106"/>
      <c r="AF30" s="107">
        <f>IF(H30=0,0,Z30+AB30+AD30+AE30)</f>
        <v>55500</v>
      </c>
      <c r="AG30" s="107" t="s">
        <v>132</v>
      </c>
      <c r="AH30" s="108"/>
      <c r="AI30" s="109"/>
      <c r="AJ30" s="110">
        <f t="shared" si="12"/>
        <v>55500</v>
      </c>
    </row>
    <row r="31" spans="2:36" ht="19.5" customHeight="1" thickBot="1">
      <c r="B31" s="309" t="s">
        <v>180</v>
      </c>
      <c r="C31" s="342">
        <v>27</v>
      </c>
      <c r="D31" s="343" t="s">
        <v>118</v>
      </c>
      <c r="E31" s="190" t="s">
        <v>119</v>
      </c>
      <c r="F31" s="231">
        <v>17</v>
      </c>
      <c r="G31" s="231">
        <v>20</v>
      </c>
      <c r="H31" s="231">
        <f t="shared" si="10"/>
        <v>37</v>
      </c>
      <c r="I31" s="231">
        <v>39</v>
      </c>
      <c r="J31" s="231">
        <v>45</v>
      </c>
      <c r="K31" s="231">
        <f t="shared" si="0"/>
        <v>84</v>
      </c>
      <c r="L31" s="231">
        <v>0</v>
      </c>
      <c r="M31" s="231">
        <v>0</v>
      </c>
      <c r="N31" s="231">
        <f>M31+L31</f>
        <v>0</v>
      </c>
      <c r="O31" s="231">
        <v>23</v>
      </c>
      <c r="P31" s="172"/>
      <c r="Q31" s="85"/>
      <c r="R31" s="136">
        <f>C31</f>
        <v>27</v>
      </c>
      <c r="S31" s="5" t="str">
        <f t="shared" si="18"/>
        <v>八幡浜市民スポーツセンター</v>
      </c>
      <c r="T31" s="98">
        <f t="shared" si="2"/>
        <v>17</v>
      </c>
      <c r="U31" s="98">
        <f t="shared" si="2"/>
        <v>20</v>
      </c>
      <c r="V31" s="99">
        <f t="shared" si="3"/>
        <v>37</v>
      </c>
      <c r="W31" s="100">
        <f t="shared" si="4"/>
        <v>39</v>
      </c>
      <c r="X31" s="100">
        <f t="shared" si="4"/>
        <v>45</v>
      </c>
      <c r="Y31" s="101">
        <f t="shared" si="5"/>
        <v>84</v>
      </c>
      <c r="Z31" s="102">
        <f t="shared" si="6"/>
        <v>84000</v>
      </c>
      <c r="AA31" s="103">
        <f>(L31+M31)</f>
        <v>0</v>
      </c>
      <c r="AB31" s="104">
        <f t="shared" si="7"/>
        <v>0</v>
      </c>
      <c r="AC31" s="105">
        <f t="shared" si="8"/>
        <v>23</v>
      </c>
      <c r="AD31" s="104">
        <f t="shared" si="9"/>
        <v>11500</v>
      </c>
      <c r="AE31" s="106">
        <v>3000</v>
      </c>
      <c r="AF31" s="107">
        <f>IF(H31=0,0,Z31+AB31+AD31+AE31)</f>
        <v>98500</v>
      </c>
      <c r="AG31" s="107" t="s">
        <v>134</v>
      </c>
      <c r="AH31" s="108"/>
      <c r="AI31" s="109"/>
      <c r="AJ31" s="110">
        <f t="shared" si="12"/>
        <v>98500</v>
      </c>
    </row>
    <row r="32" spans="2:36" ht="19.5" customHeight="1" thickBot="1">
      <c r="B32" s="309"/>
      <c r="C32" s="344">
        <v>28</v>
      </c>
      <c r="D32" s="190" t="s">
        <v>200</v>
      </c>
      <c r="E32" s="250" t="s">
        <v>200</v>
      </c>
      <c r="F32" s="231">
        <v>11</v>
      </c>
      <c r="G32" s="231">
        <v>13</v>
      </c>
      <c r="H32" s="231">
        <f t="shared" si="10"/>
        <v>24</v>
      </c>
      <c r="I32" s="231">
        <v>25</v>
      </c>
      <c r="J32" s="231">
        <v>31</v>
      </c>
      <c r="K32" s="231">
        <f t="shared" si="0"/>
        <v>56</v>
      </c>
      <c r="L32" s="231">
        <v>0</v>
      </c>
      <c r="M32" s="231">
        <v>0</v>
      </c>
      <c r="N32" s="231">
        <f>M32+L32</f>
        <v>0</v>
      </c>
      <c r="O32" s="231">
        <v>22</v>
      </c>
      <c r="P32" s="172"/>
      <c r="Q32" s="85"/>
      <c r="R32" s="210"/>
      <c r="S32" s="211" t="str">
        <f t="shared" si="18"/>
        <v>Ｒｙｕｏｗ</v>
      </c>
      <c r="T32" s="192">
        <f t="shared" si="2"/>
        <v>11</v>
      </c>
      <c r="U32" s="194">
        <f t="shared" si="2"/>
        <v>13</v>
      </c>
      <c r="V32" s="197">
        <f t="shared" si="3"/>
        <v>24</v>
      </c>
      <c r="W32" s="194">
        <f t="shared" si="4"/>
        <v>25</v>
      </c>
      <c r="X32" s="194">
        <f t="shared" si="4"/>
        <v>31</v>
      </c>
      <c r="Y32" s="212">
        <f t="shared" si="5"/>
        <v>56</v>
      </c>
      <c r="Z32" s="213">
        <f t="shared" si="6"/>
        <v>56000</v>
      </c>
      <c r="AA32" s="192"/>
      <c r="AB32" s="213"/>
      <c r="AC32" s="214">
        <f t="shared" si="8"/>
        <v>22</v>
      </c>
      <c r="AD32" s="215">
        <f t="shared" si="9"/>
        <v>11000</v>
      </c>
      <c r="AE32" s="134"/>
      <c r="AF32" s="216"/>
      <c r="AG32" s="216"/>
      <c r="AH32" s="217"/>
      <c r="AI32" s="218"/>
      <c r="AJ32" s="110"/>
    </row>
    <row r="33" spans="2:36" ht="19.5" customHeight="1" thickBot="1">
      <c r="B33" s="309"/>
      <c r="C33" s="342">
        <v>29</v>
      </c>
      <c r="D33" s="343" t="s">
        <v>207</v>
      </c>
      <c r="E33" s="190" t="s">
        <v>207</v>
      </c>
      <c r="F33" s="231">
        <v>12</v>
      </c>
      <c r="G33" s="231">
        <v>6</v>
      </c>
      <c r="H33" s="231">
        <f t="shared" si="10"/>
        <v>18</v>
      </c>
      <c r="I33" s="231">
        <v>30</v>
      </c>
      <c r="J33" s="231">
        <v>18</v>
      </c>
      <c r="K33" s="231">
        <f t="shared" si="0"/>
        <v>48</v>
      </c>
      <c r="L33" s="231">
        <v>0</v>
      </c>
      <c r="M33" s="345">
        <v>0</v>
      </c>
      <c r="N33" s="345">
        <v>0</v>
      </c>
      <c r="O33" s="231">
        <v>15</v>
      </c>
      <c r="P33" s="172"/>
      <c r="Q33" s="85"/>
      <c r="R33" s="210"/>
      <c r="S33" s="211" t="str">
        <f t="shared" si="18"/>
        <v>ＭＥＳＳＡ</v>
      </c>
      <c r="T33" s="192">
        <f t="shared" si="2"/>
        <v>12</v>
      </c>
      <c r="U33" s="194">
        <f t="shared" si="2"/>
        <v>6</v>
      </c>
      <c r="V33" s="197">
        <f t="shared" si="3"/>
        <v>18</v>
      </c>
      <c r="W33" s="194">
        <f t="shared" si="4"/>
        <v>30</v>
      </c>
      <c r="X33" s="194">
        <f t="shared" si="4"/>
        <v>18</v>
      </c>
      <c r="Y33" s="212">
        <f t="shared" si="5"/>
        <v>48</v>
      </c>
      <c r="Z33" s="213">
        <f t="shared" si="6"/>
        <v>48000</v>
      </c>
      <c r="AA33" s="192"/>
      <c r="AB33" s="213"/>
      <c r="AC33" s="214">
        <f t="shared" si="8"/>
        <v>15</v>
      </c>
      <c r="AD33" s="215">
        <f t="shared" si="9"/>
        <v>7500</v>
      </c>
      <c r="AE33" s="134"/>
      <c r="AF33" s="216"/>
      <c r="AG33" s="216"/>
      <c r="AH33" s="217"/>
      <c r="AI33" s="218"/>
      <c r="AJ33" s="110"/>
    </row>
    <row r="34" spans="2:36" ht="19.5" customHeight="1" thickBot="1">
      <c r="B34" s="309" t="s">
        <v>188</v>
      </c>
      <c r="C34" s="344">
        <v>30</v>
      </c>
      <c r="D34" s="190" t="s">
        <v>238</v>
      </c>
      <c r="E34" s="190" t="s">
        <v>239</v>
      </c>
      <c r="F34" s="231">
        <v>1</v>
      </c>
      <c r="G34" s="231">
        <v>2</v>
      </c>
      <c r="H34" s="231">
        <f t="shared" si="10"/>
        <v>3</v>
      </c>
      <c r="I34" s="231">
        <v>2</v>
      </c>
      <c r="J34" s="231">
        <v>4</v>
      </c>
      <c r="K34" s="231">
        <f t="shared" si="0"/>
        <v>6</v>
      </c>
      <c r="L34" s="346">
        <v>0</v>
      </c>
      <c r="M34" s="347">
        <v>0</v>
      </c>
      <c r="N34" s="345">
        <f>M34+L34</f>
        <v>0</v>
      </c>
      <c r="O34" s="231">
        <v>4</v>
      </c>
      <c r="P34" s="172"/>
      <c r="Q34" s="85"/>
      <c r="R34" s="210"/>
      <c r="S34" s="211" t="str">
        <f t="shared" si="18"/>
        <v>AzuMax</v>
      </c>
      <c r="T34" s="192">
        <f t="shared" si="2"/>
        <v>1</v>
      </c>
      <c r="U34" s="194">
        <f t="shared" si="2"/>
        <v>2</v>
      </c>
      <c r="V34" s="197">
        <f t="shared" si="3"/>
        <v>3</v>
      </c>
      <c r="W34" s="194">
        <f t="shared" si="4"/>
        <v>2</v>
      </c>
      <c r="X34" s="194">
        <f t="shared" si="4"/>
        <v>4</v>
      </c>
      <c r="Y34" s="212">
        <f t="shared" si="5"/>
        <v>6</v>
      </c>
      <c r="Z34" s="213">
        <f t="shared" si="6"/>
        <v>6000</v>
      </c>
      <c r="AA34" s="192"/>
      <c r="AB34" s="213"/>
      <c r="AC34" s="214">
        <f t="shared" si="8"/>
        <v>4</v>
      </c>
      <c r="AD34" s="215">
        <f t="shared" si="9"/>
        <v>2000</v>
      </c>
      <c r="AE34" s="134"/>
      <c r="AF34" s="216"/>
      <c r="AG34" s="216"/>
      <c r="AH34" s="217"/>
      <c r="AI34" s="218"/>
      <c r="AJ34" s="110"/>
    </row>
    <row r="35" spans="2:36" ht="19.5" customHeight="1" thickBot="1">
      <c r="B35" s="310"/>
      <c r="C35" s="344">
        <v>31</v>
      </c>
      <c r="D35" s="190" t="s">
        <v>280</v>
      </c>
      <c r="E35" s="250" t="s">
        <v>281</v>
      </c>
      <c r="F35" s="231">
        <v>6</v>
      </c>
      <c r="G35" s="231">
        <v>2</v>
      </c>
      <c r="H35" s="231">
        <f t="shared" si="10"/>
        <v>8</v>
      </c>
      <c r="I35" s="231">
        <v>18</v>
      </c>
      <c r="J35" s="231">
        <v>6</v>
      </c>
      <c r="K35" s="231">
        <f t="shared" si="0"/>
        <v>24</v>
      </c>
      <c r="L35" s="346">
        <v>0</v>
      </c>
      <c r="M35" s="347">
        <v>0</v>
      </c>
      <c r="N35" s="345">
        <v>0</v>
      </c>
      <c r="O35" s="231"/>
      <c r="P35" s="172"/>
      <c r="Q35" s="85"/>
      <c r="R35" s="210"/>
      <c r="S35" s="211" t="str">
        <f t="shared" si="18"/>
        <v>もーにスイミングスクール</v>
      </c>
      <c r="T35" s="192">
        <f t="shared" si="2"/>
        <v>6</v>
      </c>
      <c r="U35" s="194">
        <f t="shared" si="2"/>
        <v>2</v>
      </c>
      <c r="V35" s="197">
        <f t="shared" si="3"/>
        <v>8</v>
      </c>
      <c r="W35" s="194">
        <f t="shared" si="4"/>
        <v>18</v>
      </c>
      <c r="X35" s="194">
        <f t="shared" si="4"/>
        <v>6</v>
      </c>
      <c r="Y35" s="212">
        <f t="shared" si="5"/>
        <v>24</v>
      </c>
      <c r="Z35" s="213">
        <f t="shared" si="6"/>
        <v>24000</v>
      </c>
      <c r="AA35" s="192"/>
      <c r="AB35" s="213"/>
      <c r="AC35" s="214"/>
      <c r="AD35" s="215"/>
      <c r="AE35" s="134"/>
      <c r="AF35" s="216"/>
      <c r="AG35" s="216"/>
      <c r="AH35" s="217"/>
      <c r="AI35" s="218"/>
      <c r="AJ35" s="110"/>
    </row>
    <row r="36" spans="2:35" ht="19.5" customHeight="1" thickBot="1">
      <c r="B36" s="311"/>
      <c r="C36" s="312"/>
      <c r="D36" s="190" t="s">
        <v>120</v>
      </c>
      <c r="E36" s="250"/>
      <c r="F36" s="231">
        <f aca="true" t="shared" si="19" ref="F36:K36">SUM(F5:F35)</f>
        <v>392</v>
      </c>
      <c r="G36" s="231">
        <f t="shared" si="19"/>
        <v>293</v>
      </c>
      <c r="H36" s="231">
        <f t="shared" si="19"/>
        <v>685</v>
      </c>
      <c r="I36" s="231">
        <f t="shared" si="19"/>
        <v>924</v>
      </c>
      <c r="J36" s="231">
        <f t="shared" si="19"/>
        <v>680</v>
      </c>
      <c r="K36" s="231">
        <f t="shared" si="19"/>
        <v>1604</v>
      </c>
      <c r="L36" s="231">
        <f>SUM(L5:L33)</f>
        <v>5</v>
      </c>
      <c r="M36" s="231">
        <f>SUM(M5:M35)</f>
        <v>2</v>
      </c>
      <c r="N36" s="231">
        <f>M36+L36</f>
        <v>7</v>
      </c>
      <c r="O36" s="231">
        <f>SUM(O5:O34)</f>
        <v>435</v>
      </c>
      <c r="P36" s="172"/>
      <c r="Q36" s="85"/>
      <c r="R36" s="137"/>
      <c r="S36" s="138" t="s">
        <v>120</v>
      </c>
      <c r="T36" s="139">
        <f aca="true" t="shared" si="20" ref="T36:Z36">SUM(T5:T35)</f>
        <v>392</v>
      </c>
      <c r="U36" s="140">
        <f t="shared" si="20"/>
        <v>293</v>
      </c>
      <c r="V36" s="141">
        <f t="shared" si="20"/>
        <v>685</v>
      </c>
      <c r="W36" s="142">
        <f t="shared" si="20"/>
        <v>924</v>
      </c>
      <c r="X36" s="140">
        <f t="shared" si="20"/>
        <v>680</v>
      </c>
      <c r="Y36" s="140">
        <f t="shared" si="20"/>
        <v>1604</v>
      </c>
      <c r="Z36" s="143">
        <f t="shared" si="20"/>
        <v>1604000</v>
      </c>
      <c r="AA36" s="139">
        <f>SUM(AA5:AA31)</f>
        <v>5</v>
      </c>
      <c r="AB36" s="143">
        <f>SUM(AB5:AB31)</f>
        <v>10000</v>
      </c>
      <c r="AC36" s="139">
        <f>SUM(AC5:AC34)</f>
        <v>435</v>
      </c>
      <c r="AD36" s="144">
        <f>SUM(AD5:AD34)</f>
        <v>217500</v>
      </c>
      <c r="AE36" s="145">
        <f>SUM(AE5:AE31)</f>
        <v>27000</v>
      </c>
      <c r="AF36" s="146">
        <f>SUM(AF5:AF31)</f>
        <v>1246000</v>
      </c>
      <c r="AG36" s="146"/>
      <c r="AH36" s="147"/>
      <c r="AI36" s="148"/>
    </row>
    <row r="37" spans="2:16" ht="12.75">
      <c r="B37" s="179"/>
      <c r="C37" s="179"/>
      <c r="D37" s="172"/>
      <c r="E37" s="172"/>
      <c r="F37" s="172"/>
      <c r="G37" s="172"/>
      <c r="H37" s="172"/>
      <c r="I37" s="172"/>
      <c r="J37" s="172"/>
      <c r="K37" s="172"/>
      <c r="L37" s="172"/>
      <c r="M37" s="172" t="s">
        <v>225</v>
      </c>
      <c r="N37" s="172"/>
      <c r="O37" s="172"/>
      <c r="P37" s="172"/>
    </row>
  </sheetData>
  <sheetProtection/>
  <mergeCells count="10">
    <mergeCell ref="L3:N3"/>
    <mergeCell ref="D3:D4"/>
    <mergeCell ref="E3:E4"/>
    <mergeCell ref="F3:H3"/>
    <mergeCell ref="I3:K3"/>
    <mergeCell ref="AG3:AG4"/>
    <mergeCell ref="T3:V3"/>
    <mergeCell ref="W3:Y3"/>
    <mergeCell ref="AC3:AD3"/>
    <mergeCell ref="AF3:AF4"/>
  </mergeCells>
  <printOptions/>
  <pageMargins left="0.2362204724409449" right="0.2362204724409449" top="0.35433070866141736" bottom="0.15748031496062992" header="0.31496062992125984" footer="0.31496062992125984"/>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I50"/>
  <sheetViews>
    <sheetView tabSelected="1" zoomScalePageLayoutView="0" workbookViewId="0" topLeftCell="A13">
      <selection activeCell="N9" sqref="N9"/>
    </sheetView>
  </sheetViews>
  <sheetFormatPr defaultColWidth="9.00390625" defaultRowHeight="13.5" customHeight="1"/>
  <cols>
    <col min="1" max="1" width="2.00390625" style="9" customWidth="1"/>
    <col min="2" max="2" width="4.25390625" style="9" bestFit="1" customWidth="1"/>
    <col min="3" max="3" width="14.875" style="9" bestFit="1" customWidth="1"/>
    <col min="4" max="4" width="29.625" style="9" bestFit="1" customWidth="1"/>
    <col min="5" max="5" width="13.00390625" style="9" bestFit="1" customWidth="1"/>
    <col min="6" max="6" width="8.375" style="74" customWidth="1"/>
    <col min="7" max="7" width="9.375" style="9" hidden="1" customWidth="1"/>
    <col min="8" max="8" width="12.375" style="75" customWidth="1"/>
    <col min="9" max="16384" width="9.00390625" style="9" customWidth="1"/>
  </cols>
  <sheetData>
    <row r="1" spans="2:3" ht="15.75">
      <c r="B1" s="9" t="s">
        <v>309</v>
      </c>
      <c r="C1" s="225"/>
    </row>
    <row r="2" spans="2:8" ht="15.75">
      <c r="B2" s="149"/>
      <c r="C2" s="149" t="s">
        <v>76</v>
      </c>
      <c r="D2" s="149"/>
      <c r="E2" s="149"/>
      <c r="F2" s="243" t="s">
        <v>231</v>
      </c>
      <c r="G2" s="151" t="s">
        <v>180</v>
      </c>
      <c r="H2" s="150" t="s">
        <v>193</v>
      </c>
    </row>
    <row r="3" spans="2:9" ht="15.75">
      <c r="B3" s="297">
        <v>1</v>
      </c>
      <c r="C3" s="297" t="s">
        <v>77</v>
      </c>
      <c r="D3" s="149" t="s">
        <v>310</v>
      </c>
      <c r="E3" s="24" t="s">
        <v>78</v>
      </c>
      <c r="F3" s="298">
        <v>1</v>
      </c>
      <c r="G3" s="222">
        <v>0</v>
      </c>
      <c r="H3" s="247">
        <v>0.3819444444444444</v>
      </c>
      <c r="I3" s="430" t="s">
        <v>271</v>
      </c>
    </row>
    <row r="4" spans="2:9" ht="15" customHeight="1">
      <c r="B4" s="297">
        <v>2</v>
      </c>
      <c r="C4" s="297" t="s">
        <v>79</v>
      </c>
      <c r="D4" s="149" t="s">
        <v>311</v>
      </c>
      <c r="E4" s="24" t="s">
        <v>78</v>
      </c>
      <c r="F4" s="298">
        <v>1</v>
      </c>
      <c r="G4" s="222">
        <v>0.004861111111111111</v>
      </c>
      <c r="H4" s="247">
        <f>H3+F3*G3</f>
        <v>0.3819444444444444</v>
      </c>
      <c r="I4" s="431"/>
    </row>
    <row r="5" spans="2:8" ht="15.75" hidden="1">
      <c r="B5" s="297">
        <v>3</v>
      </c>
      <c r="C5" s="297" t="s">
        <v>77</v>
      </c>
      <c r="D5" s="149" t="s">
        <v>213</v>
      </c>
      <c r="E5" s="24" t="s">
        <v>78</v>
      </c>
      <c r="F5" s="298">
        <v>1</v>
      </c>
      <c r="G5" s="222">
        <v>0</v>
      </c>
      <c r="H5" s="247">
        <f>H4+F4*G4</f>
        <v>0.3868055555555555</v>
      </c>
    </row>
    <row r="6" spans="2:8" ht="15.75" hidden="1">
      <c r="B6" s="297"/>
      <c r="C6" s="297"/>
      <c r="D6" s="149" t="s">
        <v>194</v>
      </c>
      <c r="E6" s="24"/>
      <c r="F6" s="298">
        <v>1</v>
      </c>
      <c r="G6" s="222">
        <v>0</v>
      </c>
      <c r="H6" s="247">
        <f>H4+F4*G4</f>
        <v>0.3868055555555555</v>
      </c>
    </row>
    <row r="7" spans="2:8" ht="15.75">
      <c r="B7" s="297">
        <v>3</v>
      </c>
      <c r="C7" s="297" t="s">
        <v>77</v>
      </c>
      <c r="D7" s="149" t="s">
        <v>82</v>
      </c>
      <c r="E7" s="24" t="s">
        <v>78</v>
      </c>
      <c r="F7" s="298">
        <v>20</v>
      </c>
      <c r="G7" s="222">
        <v>0.0007523148148148147</v>
      </c>
      <c r="H7" s="247">
        <f>H6+F6*G6</f>
        <v>0.3868055555555555</v>
      </c>
    </row>
    <row r="8" spans="2:8" ht="15.75">
      <c r="B8" s="297">
        <v>4</v>
      </c>
      <c r="C8" s="297" t="s">
        <v>79</v>
      </c>
      <c r="D8" s="149" t="s">
        <v>82</v>
      </c>
      <c r="E8" s="24" t="s">
        <v>78</v>
      </c>
      <c r="F8" s="298">
        <v>28</v>
      </c>
      <c r="G8" s="222">
        <v>0.0007523148148148147</v>
      </c>
      <c r="H8" s="150">
        <f aca="true" t="shared" si="0" ref="H8:H45">H7+F7*G7</f>
        <v>0.4018518518518518</v>
      </c>
    </row>
    <row r="9" spans="2:8" ht="15.75">
      <c r="B9" s="297">
        <v>5</v>
      </c>
      <c r="C9" s="297" t="s">
        <v>77</v>
      </c>
      <c r="D9" s="149" t="s">
        <v>87</v>
      </c>
      <c r="E9" s="24" t="s">
        <v>78</v>
      </c>
      <c r="F9" s="298">
        <v>9</v>
      </c>
      <c r="G9" s="222">
        <v>0.0008680555555555555</v>
      </c>
      <c r="H9" s="150">
        <f t="shared" si="0"/>
        <v>0.4229166666666666</v>
      </c>
    </row>
    <row r="10" spans="2:8" ht="15.75">
      <c r="B10" s="297">
        <v>6</v>
      </c>
      <c r="C10" s="297" t="s">
        <v>79</v>
      </c>
      <c r="D10" s="149" t="s">
        <v>87</v>
      </c>
      <c r="E10" s="24" t="s">
        <v>78</v>
      </c>
      <c r="F10" s="298">
        <v>8</v>
      </c>
      <c r="G10" s="222">
        <v>0.0008680555555555555</v>
      </c>
      <c r="H10" s="150">
        <f t="shared" si="0"/>
        <v>0.4307291666666666</v>
      </c>
    </row>
    <row r="11" spans="2:8" ht="15.75">
      <c r="B11" s="149">
        <v>7</v>
      </c>
      <c r="C11" s="149" t="s">
        <v>77</v>
      </c>
      <c r="D11" s="149" t="s">
        <v>84</v>
      </c>
      <c r="E11" s="24" t="s">
        <v>236</v>
      </c>
      <c r="F11" s="298">
        <v>7</v>
      </c>
      <c r="G11" s="222">
        <v>0.0008680555555555555</v>
      </c>
      <c r="H11" s="150">
        <f t="shared" si="0"/>
        <v>0.437673611111111</v>
      </c>
    </row>
    <row r="12" spans="2:8" ht="15.75">
      <c r="B12" s="149">
        <v>8</v>
      </c>
      <c r="C12" s="149" t="s">
        <v>79</v>
      </c>
      <c r="D12" s="149" t="s">
        <v>84</v>
      </c>
      <c r="E12" s="24" t="s">
        <v>78</v>
      </c>
      <c r="F12" s="248">
        <v>10</v>
      </c>
      <c r="G12" s="222">
        <v>0.0008680555555555555</v>
      </c>
      <c r="H12" s="150">
        <f t="shared" si="0"/>
        <v>0.4437499999999999</v>
      </c>
    </row>
    <row r="13" spans="2:8" ht="15.75">
      <c r="B13" s="149">
        <v>9</v>
      </c>
      <c r="C13" s="149" t="s">
        <v>77</v>
      </c>
      <c r="D13" s="149" t="s">
        <v>89</v>
      </c>
      <c r="E13" s="24" t="s">
        <v>78</v>
      </c>
      <c r="F13" s="248">
        <v>9</v>
      </c>
      <c r="G13" s="222">
        <v>0.0008101851851851852</v>
      </c>
      <c r="H13" s="150">
        <f t="shared" si="0"/>
        <v>0.4524305555555555</v>
      </c>
    </row>
    <row r="14" spans="2:8" ht="15.75">
      <c r="B14" s="149">
        <v>10</v>
      </c>
      <c r="C14" s="149" t="s">
        <v>79</v>
      </c>
      <c r="D14" s="149" t="s">
        <v>89</v>
      </c>
      <c r="E14" s="24" t="s">
        <v>78</v>
      </c>
      <c r="F14" s="248">
        <v>11</v>
      </c>
      <c r="G14" s="222">
        <v>0.0008101851851851852</v>
      </c>
      <c r="H14" s="150">
        <f t="shared" si="0"/>
        <v>0.45972222222222214</v>
      </c>
    </row>
    <row r="15" spans="2:8" ht="15.75">
      <c r="B15" s="149">
        <v>11</v>
      </c>
      <c r="C15" s="149" t="s">
        <v>77</v>
      </c>
      <c r="D15" s="149" t="s">
        <v>81</v>
      </c>
      <c r="E15" s="24" t="s">
        <v>78</v>
      </c>
      <c r="F15" s="248">
        <v>1</v>
      </c>
      <c r="G15" s="222">
        <v>0.004513888888888889</v>
      </c>
      <c r="H15" s="150">
        <f t="shared" si="0"/>
        <v>0.46863425925925917</v>
      </c>
    </row>
    <row r="16" spans="2:8" ht="15.75">
      <c r="B16" s="149">
        <v>12</v>
      </c>
      <c r="C16" s="149" t="s">
        <v>79</v>
      </c>
      <c r="D16" s="149" t="s">
        <v>81</v>
      </c>
      <c r="E16" s="24" t="s">
        <v>78</v>
      </c>
      <c r="F16" s="248">
        <v>3</v>
      </c>
      <c r="G16" s="222">
        <v>0.004166666666666667</v>
      </c>
      <c r="H16" s="150">
        <f t="shared" si="0"/>
        <v>0.47314814814814804</v>
      </c>
    </row>
    <row r="17" spans="2:8" ht="15.75">
      <c r="B17" s="149">
        <v>13</v>
      </c>
      <c r="C17" s="149" t="s">
        <v>77</v>
      </c>
      <c r="D17" s="149" t="s">
        <v>94</v>
      </c>
      <c r="E17" s="24" t="s">
        <v>78</v>
      </c>
      <c r="F17" s="248">
        <v>5</v>
      </c>
      <c r="G17" s="222">
        <v>0.0020833333333333333</v>
      </c>
      <c r="H17" s="150">
        <f t="shared" si="0"/>
        <v>0.48564814814814805</v>
      </c>
    </row>
    <row r="18" spans="2:8" ht="15.75">
      <c r="B18" s="149">
        <v>14</v>
      </c>
      <c r="C18" s="149" t="s">
        <v>79</v>
      </c>
      <c r="D18" s="149" t="s">
        <v>94</v>
      </c>
      <c r="E18" s="24" t="s">
        <v>78</v>
      </c>
      <c r="F18" s="248">
        <v>7</v>
      </c>
      <c r="G18" s="222">
        <v>0.0020833333333333333</v>
      </c>
      <c r="H18" s="150">
        <f t="shared" si="0"/>
        <v>0.49606481481481474</v>
      </c>
    </row>
    <row r="19" spans="2:8" ht="15.75">
      <c r="B19" s="149">
        <v>15</v>
      </c>
      <c r="C19" s="149" t="s">
        <v>77</v>
      </c>
      <c r="D19" s="149" t="s">
        <v>91</v>
      </c>
      <c r="E19" s="24" t="s">
        <v>78</v>
      </c>
      <c r="F19" s="248">
        <v>1</v>
      </c>
      <c r="G19" s="222">
        <v>0.002199074074074074</v>
      </c>
      <c r="H19" s="150">
        <f t="shared" si="0"/>
        <v>0.5106481481481481</v>
      </c>
    </row>
    <row r="20" spans="2:8" ht="15.75">
      <c r="B20" s="149">
        <v>16</v>
      </c>
      <c r="C20" s="149" t="s">
        <v>79</v>
      </c>
      <c r="D20" s="149" t="s">
        <v>91</v>
      </c>
      <c r="E20" s="24" t="s">
        <v>78</v>
      </c>
      <c r="F20" s="248">
        <v>3</v>
      </c>
      <c r="G20" s="222">
        <v>0.002199074074074074</v>
      </c>
      <c r="H20" s="150">
        <f t="shared" si="0"/>
        <v>0.5128472222222221</v>
      </c>
    </row>
    <row r="21" spans="2:8" ht="15.75">
      <c r="B21" s="149">
        <v>17</v>
      </c>
      <c r="C21" s="149" t="s">
        <v>77</v>
      </c>
      <c r="D21" s="149" t="s">
        <v>92</v>
      </c>
      <c r="E21" s="24" t="s">
        <v>78</v>
      </c>
      <c r="F21" s="248">
        <v>2</v>
      </c>
      <c r="G21" s="222">
        <v>0.002314814814814815</v>
      </c>
      <c r="H21" s="150">
        <f t="shared" si="0"/>
        <v>0.5194444444444444</v>
      </c>
    </row>
    <row r="22" spans="2:8" ht="15.75">
      <c r="B22" s="149">
        <v>18</v>
      </c>
      <c r="C22" s="149" t="s">
        <v>79</v>
      </c>
      <c r="D22" s="149" t="s">
        <v>92</v>
      </c>
      <c r="E22" s="24" t="s">
        <v>78</v>
      </c>
      <c r="F22" s="248">
        <v>4</v>
      </c>
      <c r="G22" s="222">
        <v>0.002314814814814815</v>
      </c>
      <c r="H22" s="150">
        <f t="shared" si="0"/>
        <v>0.524074074074074</v>
      </c>
    </row>
    <row r="23" spans="2:8" ht="15.75">
      <c r="B23" s="149">
        <v>19</v>
      </c>
      <c r="C23" s="149" t="s">
        <v>77</v>
      </c>
      <c r="D23" s="149" t="s">
        <v>93</v>
      </c>
      <c r="E23" s="24" t="s">
        <v>78</v>
      </c>
      <c r="F23" s="248">
        <v>2</v>
      </c>
      <c r="G23" s="222">
        <v>0.002199074074074074</v>
      </c>
      <c r="H23" s="150">
        <f t="shared" si="0"/>
        <v>0.5333333333333333</v>
      </c>
    </row>
    <row r="24" spans="2:8" ht="15.75">
      <c r="B24" s="149">
        <v>20</v>
      </c>
      <c r="C24" s="149" t="s">
        <v>79</v>
      </c>
      <c r="D24" s="149" t="s">
        <v>93</v>
      </c>
      <c r="E24" s="24" t="s">
        <v>78</v>
      </c>
      <c r="F24" s="248">
        <v>2</v>
      </c>
      <c r="G24" s="222">
        <v>0.002199074074074074</v>
      </c>
      <c r="H24" s="150">
        <f t="shared" si="0"/>
        <v>0.5377314814814814</v>
      </c>
    </row>
    <row r="25" spans="2:9" ht="15.75" customHeight="1">
      <c r="B25" s="149">
        <v>21</v>
      </c>
      <c r="C25" s="149" t="s">
        <v>77</v>
      </c>
      <c r="D25" s="149" t="s">
        <v>214</v>
      </c>
      <c r="E25" s="24" t="s">
        <v>78</v>
      </c>
      <c r="F25" s="248">
        <v>1</v>
      </c>
      <c r="G25" s="222">
        <v>0</v>
      </c>
      <c r="H25" s="150">
        <f t="shared" si="0"/>
        <v>0.5421296296296295</v>
      </c>
      <c r="I25" s="430" t="s">
        <v>271</v>
      </c>
    </row>
    <row r="26" spans="2:9" ht="15" customHeight="1">
      <c r="B26" s="149">
        <v>22</v>
      </c>
      <c r="C26" s="149" t="s">
        <v>79</v>
      </c>
      <c r="D26" s="149" t="s">
        <v>214</v>
      </c>
      <c r="E26" s="24" t="s">
        <v>78</v>
      </c>
      <c r="F26" s="248">
        <v>1</v>
      </c>
      <c r="G26" s="222">
        <v>0.002777777777777778</v>
      </c>
      <c r="H26" s="150">
        <f t="shared" si="0"/>
        <v>0.5421296296296295</v>
      </c>
      <c r="I26" s="431"/>
    </row>
    <row r="27" spans="2:8" ht="15.75" hidden="1">
      <c r="B27" s="149">
        <v>24</v>
      </c>
      <c r="C27" s="149" t="s">
        <v>253</v>
      </c>
      <c r="D27" s="149" t="s">
        <v>215</v>
      </c>
      <c r="E27" s="24" t="s">
        <v>78</v>
      </c>
      <c r="F27" s="248">
        <v>0</v>
      </c>
      <c r="G27" s="223">
        <v>0</v>
      </c>
      <c r="H27" s="150">
        <f t="shared" si="0"/>
        <v>0.5449074074074073</v>
      </c>
    </row>
    <row r="28" spans="2:8" ht="25.5" customHeight="1" hidden="1">
      <c r="B28" s="149">
        <v>26</v>
      </c>
      <c r="C28" s="149" t="s">
        <v>79</v>
      </c>
      <c r="D28" s="149" t="s">
        <v>215</v>
      </c>
      <c r="E28" s="24" t="s">
        <v>78</v>
      </c>
      <c r="F28" s="248">
        <v>1</v>
      </c>
      <c r="G28" s="222">
        <v>0.004166666666666667</v>
      </c>
      <c r="H28" s="150">
        <f t="shared" si="0"/>
        <v>0.5449074074074073</v>
      </c>
    </row>
    <row r="29" spans="2:8" ht="16.5" customHeight="1" hidden="1">
      <c r="B29" s="149"/>
      <c r="C29" s="149"/>
      <c r="D29" s="149" t="s">
        <v>249</v>
      </c>
      <c r="E29" s="24"/>
      <c r="F29" s="248">
        <v>1</v>
      </c>
      <c r="G29" s="222">
        <v>0</v>
      </c>
      <c r="H29" s="150">
        <f t="shared" si="0"/>
        <v>0.5490740740740739</v>
      </c>
    </row>
    <row r="30" spans="2:9" ht="15.75">
      <c r="B30" s="149">
        <v>23</v>
      </c>
      <c r="C30" s="149" t="s">
        <v>268</v>
      </c>
      <c r="D30" s="149" t="s">
        <v>195</v>
      </c>
      <c r="E30" s="24" t="s">
        <v>78</v>
      </c>
      <c r="F30" s="248">
        <v>2</v>
      </c>
      <c r="G30" s="222">
        <v>0.006944444444444444</v>
      </c>
      <c r="H30" s="150">
        <f>H26+F26*G26</f>
        <v>0.5449074074074073</v>
      </c>
      <c r="I30" s="432"/>
    </row>
    <row r="31" spans="2:9" ht="15.75" hidden="1">
      <c r="B31" s="149">
        <v>26</v>
      </c>
      <c r="C31" s="149" t="s">
        <v>269</v>
      </c>
      <c r="D31" s="149" t="s">
        <v>195</v>
      </c>
      <c r="E31" s="24" t="s">
        <v>78</v>
      </c>
      <c r="F31" s="248">
        <v>1</v>
      </c>
      <c r="G31" s="222">
        <v>0.008333333333333333</v>
      </c>
      <c r="H31" s="416">
        <f>H30+F30*G30</f>
        <v>0.5587962962962961</v>
      </c>
      <c r="I31" s="433"/>
    </row>
    <row r="32" spans="2:8" ht="15.75">
      <c r="B32" s="149">
        <v>24</v>
      </c>
      <c r="C32" s="149" t="s">
        <v>79</v>
      </c>
      <c r="D32" s="149" t="s">
        <v>196</v>
      </c>
      <c r="E32" s="24" t="s">
        <v>78</v>
      </c>
      <c r="F32" s="248">
        <v>1</v>
      </c>
      <c r="G32" s="222">
        <v>0.013888888888888888</v>
      </c>
      <c r="H32" s="150">
        <f>H30+F30*G30</f>
        <v>0.5587962962962961</v>
      </c>
    </row>
    <row r="33" spans="2:8" ht="15.75">
      <c r="B33" s="149">
        <v>25</v>
      </c>
      <c r="C33" s="149" t="s">
        <v>77</v>
      </c>
      <c r="D33" s="149" t="s">
        <v>90</v>
      </c>
      <c r="E33" s="24" t="s">
        <v>78</v>
      </c>
      <c r="F33" s="248">
        <v>10</v>
      </c>
      <c r="G33" s="222">
        <v>0.0024305555555555556</v>
      </c>
      <c r="H33" s="150">
        <f t="shared" si="0"/>
        <v>0.572685185185185</v>
      </c>
    </row>
    <row r="34" spans="2:8" ht="15.75">
      <c r="B34" s="149">
        <v>26</v>
      </c>
      <c r="C34" s="149" t="s">
        <v>79</v>
      </c>
      <c r="D34" s="149" t="s">
        <v>90</v>
      </c>
      <c r="E34" s="24" t="s">
        <v>78</v>
      </c>
      <c r="F34" s="248">
        <v>14</v>
      </c>
      <c r="G34" s="222">
        <v>0.0024305555555555556</v>
      </c>
      <c r="H34" s="150">
        <f t="shared" si="0"/>
        <v>0.5969907407407405</v>
      </c>
    </row>
    <row r="35" spans="2:8" ht="15.75">
      <c r="B35" s="149">
        <v>27</v>
      </c>
      <c r="C35" s="149" t="s">
        <v>77</v>
      </c>
      <c r="D35" s="149" t="s">
        <v>86</v>
      </c>
      <c r="E35" s="24" t="s">
        <v>78</v>
      </c>
      <c r="F35" s="248">
        <v>10</v>
      </c>
      <c r="G35" s="222">
        <v>0.0012731481481481483</v>
      </c>
      <c r="H35" s="150">
        <f t="shared" si="0"/>
        <v>0.6310185185185183</v>
      </c>
    </row>
    <row r="36" spans="2:8" ht="15.75">
      <c r="B36" s="149">
        <v>28</v>
      </c>
      <c r="C36" s="149" t="s">
        <v>79</v>
      </c>
      <c r="D36" s="149" t="s">
        <v>86</v>
      </c>
      <c r="E36" s="24" t="s">
        <v>78</v>
      </c>
      <c r="F36" s="248">
        <v>13</v>
      </c>
      <c r="G36" s="222">
        <v>0.0012731481481481483</v>
      </c>
      <c r="H36" s="150">
        <f t="shared" si="0"/>
        <v>0.6437499999999998</v>
      </c>
    </row>
    <row r="37" spans="2:8" ht="15.75">
      <c r="B37" s="149">
        <v>29</v>
      </c>
      <c r="C37" s="149" t="s">
        <v>77</v>
      </c>
      <c r="D37" s="149" t="s">
        <v>83</v>
      </c>
      <c r="E37" s="24" t="s">
        <v>78</v>
      </c>
      <c r="F37" s="248">
        <v>4</v>
      </c>
      <c r="G37" s="222">
        <v>0.001388888888888889</v>
      </c>
      <c r="H37" s="150">
        <f t="shared" si="0"/>
        <v>0.6603009259259257</v>
      </c>
    </row>
    <row r="38" spans="2:8" ht="15.75">
      <c r="B38" s="149">
        <v>30</v>
      </c>
      <c r="C38" s="149" t="s">
        <v>79</v>
      </c>
      <c r="D38" s="149" t="s">
        <v>83</v>
      </c>
      <c r="E38" s="24" t="s">
        <v>78</v>
      </c>
      <c r="F38" s="248">
        <v>4</v>
      </c>
      <c r="G38" s="222">
        <v>0.001388888888888889</v>
      </c>
      <c r="H38" s="150">
        <f t="shared" si="0"/>
        <v>0.6658564814814812</v>
      </c>
    </row>
    <row r="39" spans="2:8" ht="15.75">
      <c r="B39" s="149">
        <v>31</v>
      </c>
      <c r="C39" s="149" t="s">
        <v>77</v>
      </c>
      <c r="D39" s="149" t="s">
        <v>88</v>
      </c>
      <c r="E39" s="24" t="s">
        <v>78</v>
      </c>
      <c r="F39" s="248">
        <v>4</v>
      </c>
      <c r="G39" s="222">
        <v>0.0015046296296296294</v>
      </c>
      <c r="H39" s="150">
        <f t="shared" si="0"/>
        <v>0.6714120370370368</v>
      </c>
    </row>
    <row r="40" spans="2:8" ht="15.75">
      <c r="B40" s="149">
        <v>32</v>
      </c>
      <c r="C40" s="149" t="s">
        <v>79</v>
      </c>
      <c r="D40" s="149" t="s">
        <v>88</v>
      </c>
      <c r="E40" s="24" t="s">
        <v>78</v>
      </c>
      <c r="F40" s="248">
        <v>7</v>
      </c>
      <c r="G40" s="222">
        <v>0.0015046296296296294</v>
      </c>
      <c r="H40" s="150">
        <f t="shared" si="0"/>
        <v>0.6774305555555553</v>
      </c>
    </row>
    <row r="41" spans="2:8" ht="15.75">
      <c r="B41" s="149">
        <v>33</v>
      </c>
      <c r="C41" s="149" t="s">
        <v>77</v>
      </c>
      <c r="D41" s="149" t="s">
        <v>85</v>
      </c>
      <c r="E41" s="24" t="s">
        <v>78</v>
      </c>
      <c r="F41" s="248">
        <v>4</v>
      </c>
      <c r="G41" s="222">
        <v>0.001388888888888889</v>
      </c>
      <c r="H41" s="150">
        <f t="shared" si="0"/>
        <v>0.6879629629629627</v>
      </c>
    </row>
    <row r="42" spans="2:8" ht="15.75">
      <c r="B42" s="149">
        <v>34</v>
      </c>
      <c r="C42" s="149" t="s">
        <v>79</v>
      </c>
      <c r="D42" s="149" t="s">
        <v>85</v>
      </c>
      <c r="E42" s="24" t="s">
        <v>78</v>
      </c>
      <c r="F42" s="248">
        <v>5</v>
      </c>
      <c r="G42" s="222">
        <v>0.001388888888888889</v>
      </c>
      <c r="H42" s="150">
        <f t="shared" si="0"/>
        <v>0.6935185185185182</v>
      </c>
    </row>
    <row r="43" spans="2:8" ht="15.75">
      <c r="B43" s="149">
        <v>35</v>
      </c>
      <c r="C43" s="149" t="s">
        <v>77</v>
      </c>
      <c r="D43" s="149" t="s">
        <v>80</v>
      </c>
      <c r="E43" s="24" t="s">
        <v>78</v>
      </c>
      <c r="F43" s="248">
        <v>1</v>
      </c>
      <c r="G43" s="222">
        <v>0.004166666666666667</v>
      </c>
      <c r="H43" s="150">
        <f t="shared" si="0"/>
        <v>0.7004629629629626</v>
      </c>
    </row>
    <row r="44" spans="2:8" ht="15.75">
      <c r="B44" s="149">
        <v>36</v>
      </c>
      <c r="C44" s="149" t="s">
        <v>79</v>
      </c>
      <c r="D44" s="149" t="s">
        <v>80</v>
      </c>
      <c r="E44" s="24" t="s">
        <v>78</v>
      </c>
      <c r="F44" s="248">
        <v>3</v>
      </c>
      <c r="G44" s="222">
        <v>0.0038194444444444443</v>
      </c>
      <c r="H44" s="150">
        <f t="shared" si="0"/>
        <v>0.7046296296296293</v>
      </c>
    </row>
    <row r="45" spans="2:8" ht="17.25" customHeight="1">
      <c r="B45" s="149"/>
      <c r="C45" s="149"/>
      <c r="D45" s="149" t="s">
        <v>197</v>
      </c>
      <c r="E45" s="24"/>
      <c r="F45" s="244"/>
      <c r="G45" s="222">
        <v>0.02013888888888889</v>
      </c>
      <c r="H45" s="150">
        <f t="shared" si="0"/>
        <v>0.7160879629629626</v>
      </c>
    </row>
    <row r="46" spans="2:8" ht="17.25" customHeight="1">
      <c r="B46" s="149"/>
      <c r="C46" s="149"/>
      <c r="D46" s="149" t="s">
        <v>272</v>
      </c>
      <c r="E46" s="149"/>
      <c r="F46" s="245"/>
      <c r="G46" s="149"/>
      <c r="H46" s="150">
        <f>H45+G45</f>
        <v>0.7362268518518515</v>
      </c>
    </row>
    <row r="47" spans="2:8" ht="17.25" customHeight="1">
      <c r="B47" s="149"/>
      <c r="C47" s="149"/>
      <c r="D47" s="149" t="s">
        <v>312</v>
      </c>
      <c r="E47" s="149"/>
      <c r="F47" s="245"/>
      <c r="G47" s="149"/>
      <c r="H47" s="150"/>
    </row>
    <row r="48" ht="17.25" customHeight="1"/>
    <row r="49" spans="3:4" ht="22.5" customHeight="1">
      <c r="C49" s="224" t="s">
        <v>198</v>
      </c>
      <c r="D49" s="9" t="s">
        <v>232</v>
      </c>
    </row>
    <row r="50" ht="22.5" customHeight="1">
      <c r="D50" s="9" t="s">
        <v>248</v>
      </c>
    </row>
  </sheetData>
  <sheetProtection/>
  <mergeCells count="3">
    <mergeCell ref="I3:I4"/>
    <mergeCell ref="I25:I26"/>
    <mergeCell ref="I30:I31"/>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C32"/>
  <sheetViews>
    <sheetView zoomScale="75" zoomScaleNormal="75" zoomScalePageLayoutView="0" workbookViewId="0" topLeftCell="A10">
      <selection activeCell="BN25" sqref="BN25"/>
    </sheetView>
  </sheetViews>
  <sheetFormatPr defaultColWidth="9.00390625" defaultRowHeight="18" customHeight="1"/>
  <cols>
    <col min="2" max="60" width="2.125" style="0" customWidth="1"/>
    <col min="61" max="61" width="3.375" style="0" bestFit="1" customWidth="1"/>
    <col min="62" max="70" width="2.125" style="0" customWidth="1"/>
    <col min="71" max="78" width="2.00390625" style="0" customWidth="1"/>
  </cols>
  <sheetData>
    <row r="2" ht="18" customHeight="1">
      <c r="I2" s="30" t="s">
        <v>37</v>
      </c>
    </row>
    <row r="3" ht="18" customHeight="1">
      <c r="I3" s="30" t="s">
        <v>38</v>
      </c>
    </row>
    <row r="4" ht="18" customHeight="1">
      <c r="I4" s="30" t="s">
        <v>39</v>
      </c>
    </row>
    <row r="5" ht="18" customHeight="1">
      <c r="I5" s="30" t="s">
        <v>40</v>
      </c>
    </row>
    <row r="6" ht="18" customHeight="1">
      <c r="I6" s="30" t="s">
        <v>41</v>
      </c>
    </row>
    <row r="7" spans="1:12" ht="18" customHeight="1">
      <c r="A7" s="453" t="s">
        <v>42</v>
      </c>
      <c r="B7" s="453"/>
      <c r="C7" s="453"/>
      <c r="D7" s="453"/>
      <c r="E7" s="453"/>
      <c r="F7" s="453"/>
      <c r="L7" s="30"/>
    </row>
    <row r="8" spans="2:3" ht="18" customHeight="1">
      <c r="B8" s="13"/>
      <c r="C8" s="15"/>
    </row>
    <row r="9" spans="2:3" ht="18" customHeight="1">
      <c r="B9" s="13"/>
      <c r="C9" s="15"/>
    </row>
    <row r="10" spans="1:81" ht="18" customHeight="1">
      <c r="A10" s="31"/>
      <c r="B10" s="32"/>
      <c r="C10" s="33"/>
      <c r="D10" s="31" t="s">
        <v>43</v>
      </c>
      <c r="E10" s="31"/>
      <c r="F10" s="31"/>
      <c r="G10" s="31"/>
      <c r="K10" s="34" t="s">
        <v>250</v>
      </c>
      <c r="L10" s="22"/>
      <c r="M10" s="35"/>
      <c r="N10" s="36"/>
      <c r="O10" s="36"/>
      <c r="P10" s="163"/>
      <c r="Q10" s="161"/>
      <c r="R10" s="161"/>
      <c r="S10" s="161"/>
      <c r="T10" s="454" t="s">
        <v>242</v>
      </c>
      <c r="U10" s="454"/>
      <c r="V10" s="454"/>
      <c r="W10" s="454"/>
      <c r="X10" s="454"/>
      <c r="Y10" s="454"/>
      <c r="Z10" s="454"/>
      <c r="AA10" s="454"/>
      <c r="AB10" s="162"/>
      <c r="AC10" s="228"/>
      <c r="AD10" s="228"/>
      <c r="AE10" s="34" t="s">
        <v>251</v>
      </c>
      <c r="AF10" s="22"/>
      <c r="AG10" s="35"/>
      <c r="AH10" s="14"/>
      <c r="CC10" s="14"/>
    </row>
    <row r="11" spans="2:30" ht="18" customHeight="1">
      <c r="B11" s="13"/>
      <c r="C11" s="37" t="s">
        <v>44</v>
      </c>
      <c r="D11" s="38"/>
      <c r="E11" s="14"/>
      <c r="F11" s="14"/>
      <c r="G11" s="14"/>
      <c r="N11" s="36"/>
      <c r="O11" s="36"/>
      <c r="P11" s="166"/>
      <c r="Q11" s="164"/>
      <c r="R11" s="164"/>
      <c r="S11" s="164"/>
      <c r="T11" s="455"/>
      <c r="U11" s="455"/>
      <c r="V11" s="455"/>
      <c r="W11" s="455"/>
      <c r="X11" s="455"/>
      <c r="Y11" s="455"/>
      <c r="Z11" s="455"/>
      <c r="AA11" s="455"/>
      <c r="AB11" s="165"/>
      <c r="AC11" s="228"/>
      <c r="AD11" s="228"/>
    </row>
    <row r="12" spans="2:59" ht="18" customHeight="1">
      <c r="B12" s="13"/>
      <c r="C12" s="15"/>
      <c r="D12" s="14"/>
      <c r="E12" s="14"/>
      <c r="F12" s="14"/>
      <c r="G12" s="14"/>
      <c r="H12" s="456" t="s">
        <v>127</v>
      </c>
      <c r="I12" s="456"/>
      <c r="J12" s="456"/>
      <c r="K12" s="456"/>
      <c r="L12" s="456"/>
      <c r="M12" s="456"/>
      <c r="N12" s="456"/>
      <c r="O12" s="456"/>
      <c r="P12" s="457"/>
      <c r="Q12" s="457"/>
      <c r="R12" s="457"/>
      <c r="S12" s="457"/>
      <c r="T12" s="457"/>
      <c r="U12" s="457"/>
      <c r="V12" s="457"/>
      <c r="W12" s="457"/>
      <c r="X12" s="457"/>
      <c r="Y12" s="457"/>
      <c r="Z12" s="457"/>
      <c r="AA12" s="457"/>
      <c r="AB12" s="457"/>
      <c r="AC12" s="456"/>
      <c r="AD12" s="456"/>
      <c r="AE12" s="456"/>
      <c r="AF12" s="456"/>
      <c r="AG12" s="456"/>
      <c r="AH12" s="456"/>
      <c r="AI12" s="458"/>
      <c r="AP12" s="460" t="s">
        <v>12</v>
      </c>
      <c r="AQ12" s="461"/>
      <c r="AR12" s="461"/>
      <c r="AS12" s="461"/>
      <c r="AT12" s="461"/>
      <c r="AU12" s="461"/>
      <c r="AV12" s="462"/>
      <c r="AW12" s="10"/>
      <c r="AX12" s="11"/>
      <c r="AY12" s="434" t="s">
        <v>222</v>
      </c>
      <c r="AZ12" s="435"/>
      <c r="BA12" s="435"/>
      <c r="BB12" s="436"/>
      <c r="BC12" s="11"/>
      <c r="BD12" s="11"/>
      <c r="BE12" s="11"/>
      <c r="BF12" s="11"/>
      <c r="BG12" s="12"/>
    </row>
    <row r="13" spans="2:59" ht="18" customHeight="1">
      <c r="B13" s="13"/>
      <c r="C13" s="15"/>
      <c r="D13" s="14"/>
      <c r="E13" s="14"/>
      <c r="F13" s="14"/>
      <c r="G13" s="14"/>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9"/>
      <c r="AP13" s="463"/>
      <c r="AQ13" s="464"/>
      <c r="AR13" s="464"/>
      <c r="AS13" s="464"/>
      <c r="AT13" s="464"/>
      <c r="AU13" s="464"/>
      <c r="AV13" s="465"/>
      <c r="AW13" s="13"/>
      <c r="AX13" s="14"/>
      <c r="AY13" s="437"/>
      <c r="AZ13" s="438"/>
      <c r="BA13" s="438"/>
      <c r="BB13" s="439"/>
      <c r="BC13" s="17"/>
      <c r="BD13" s="17"/>
      <c r="BE13" s="17"/>
      <c r="BF13" s="17"/>
      <c r="BG13" s="18"/>
    </row>
    <row r="14" spans="2:61" ht="18" customHeight="1">
      <c r="B14" s="13"/>
      <c r="C14" s="15"/>
      <c r="D14" s="14"/>
      <c r="E14" s="14"/>
      <c r="F14" s="14"/>
      <c r="G14" s="14"/>
      <c r="H14" s="36"/>
      <c r="I14" s="36"/>
      <c r="AK14" s="10"/>
      <c r="AL14" s="11"/>
      <c r="AM14" s="11"/>
      <c r="AN14" s="11"/>
      <c r="AO14" s="11"/>
      <c r="AP14" s="14"/>
      <c r="AQ14" s="14"/>
      <c r="AR14" s="14"/>
      <c r="AS14" s="14"/>
      <c r="AT14" s="14"/>
      <c r="AU14" s="27" t="s">
        <v>199</v>
      </c>
      <c r="AV14" s="27"/>
      <c r="AW14" s="27"/>
      <c r="AX14" s="27"/>
      <c r="AY14" s="14"/>
      <c r="AZ14" s="14"/>
      <c r="BA14" s="14"/>
      <c r="BB14" s="14"/>
      <c r="BC14" s="11"/>
      <c r="BD14" s="11"/>
      <c r="BE14" s="11"/>
      <c r="BF14" s="11"/>
      <c r="BG14" s="11"/>
      <c r="BH14" s="11"/>
      <c r="BI14" s="226"/>
    </row>
    <row r="15" spans="2:61" ht="18" customHeight="1">
      <c r="B15" s="14"/>
      <c r="C15" s="14"/>
      <c r="D15" s="14"/>
      <c r="E15" s="14"/>
      <c r="F15" s="14"/>
      <c r="G15" s="14"/>
      <c r="H15" s="36"/>
      <c r="I15" s="36"/>
      <c r="K15" s="440" t="s">
        <v>243</v>
      </c>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2"/>
      <c r="AK15" s="13"/>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227"/>
    </row>
    <row r="16" spans="2:61" ht="18" customHeight="1">
      <c r="B16" s="14"/>
      <c r="C16" s="14"/>
      <c r="D16" s="14"/>
      <c r="E16" s="14"/>
      <c r="F16" s="14"/>
      <c r="G16" s="15"/>
      <c r="H16" s="36"/>
      <c r="I16" s="36"/>
      <c r="K16" s="443"/>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5"/>
      <c r="AK16" s="13"/>
      <c r="AL16" s="14"/>
      <c r="AM16" s="14"/>
      <c r="AN16" s="10"/>
      <c r="AO16" s="11"/>
      <c r="AP16" s="11"/>
      <c r="AQ16" s="11"/>
      <c r="AR16" s="11"/>
      <c r="AS16" s="11"/>
      <c r="AT16" s="11"/>
      <c r="AU16" s="11"/>
      <c r="AV16" s="11"/>
      <c r="AW16" s="20"/>
      <c r="AX16" s="11"/>
      <c r="AY16" s="11"/>
      <c r="AZ16" s="11"/>
      <c r="BA16" s="11"/>
      <c r="BB16" s="11"/>
      <c r="BC16" s="11"/>
      <c r="BD16" s="11"/>
      <c r="BE16" s="11"/>
      <c r="BF16" s="12"/>
      <c r="BG16" s="14"/>
      <c r="BH16" s="14"/>
      <c r="BI16" s="227"/>
    </row>
    <row r="17" spans="2:61" ht="18" customHeight="1">
      <c r="B17" s="17"/>
      <c r="C17" s="17"/>
      <c r="D17" s="17"/>
      <c r="E17" s="17"/>
      <c r="F17" s="17"/>
      <c r="G17" s="18"/>
      <c r="H17" s="36"/>
      <c r="I17" s="36"/>
      <c r="J17" s="15"/>
      <c r="K17" s="13"/>
      <c r="L17" s="14"/>
      <c r="M17" s="14"/>
      <c r="N17" s="14"/>
      <c r="O17" s="14"/>
      <c r="P17" s="14"/>
      <c r="Q17" s="14"/>
      <c r="R17" s="14"/>
      <c r="S17" s="14"/>
      <c r="T17" s="14"/>
      <c r="U17" s="14"/>
      <c r="V17" s="14"/>
      <c r="W17" s="14"/>
      <c r="X17" s="14"/>
      <c r="Y17" s="14"/>
      <c r="Z17" s="14"/>
      <c r="AA17" s="14"/>
      <c r="AB17" s="14"/>
      <c r="AC17" s="14"/>
      <c r="AD17" s="14"/>
      <c r="AE17" s="14"/>
      <c r="AF17" s="14"/>
      <c r="AG17" s="14"/>
      <c r="AH17" s="14"/>
      <c r="AI17" s="15"/>
      <c r="AK17" s="13"/>
      <c r="AL17" s="14"/>
      <c r="AM17" s="14"/>
      <c r="AN17" s="13"/>
      <c r="AO17" s="14"/>
      <c r="AP17" s="14"/>
      <c r="AQ17" s="14"/>
      <c r="AR17" s="14"/>
      <c r="AS17" s="14"/>
      <c r="AT17" s="14"/>
      <c r="AU17" s="14"/>
      <c r="AV17" s="14"/>
      <c r="AW17" s="21"/>
      <c r="AX17" s="14"/>
      <c r="AY17" s="14"/>
      <c r="AZ17" s="14"/>
      <c r="BA17" s="14"/>
      <c r="BB17" s="14"/>
      <c r="BC17" s="14"/>
      <c r="BD17" s="14"/>
      <c r="BE17" s="14"/>
      <c r="BF17" s="15"/>
      <c r="BG17" s="14"/>
      <c r="BH17" s="14"/>
      <c r="BI17" s="227" t="s">
        <v>180</v>
      </c>
    </row>
    <row r="18" spans="1:61" ht="18" customHeight="1">
      <c r="A18" s="41" t="s">
        <v>46</v>
      </c>
      <c r="B18" s="42"/>
      <c r="C18" s="450" t="s">
        <v>128</v>
      </c>
      <c r="D18" s="451"/>
      <c r="E18" s="451"/>
      <c r="F18" s="452"/>
      <c r="G18" s="14"/>
      <c r="K18" s="13"/>
      <c r="L18" s="14"/>
      <c r="M18" s="14"/>
      <c r="N18" s="14"/>
      <c r="O18" s="14"/>
      <c r="P18" s="14"/>
      <c r="Q18" s="14"/>
      <c r="R18" s="14"/>
      <c r="S18" s="14"/>
      <c r="T18" s="14"/>
      <c r="U18" s="14"/>
      <c r="V18" s="14"/>
      <c r="W18" s="14"/>
      <c r="X18" s="14"/>
      <c r="Y18" s="14"/>
      <c r="Z18" s="14"/>
      <c r="AA18" s="14"/>
      <c r="AB18" s="14"/>
      <c r="AC18" s="14"/>
      <c r="AD18" s="14"/>
      <c r="AE18" s="14"/>
      <c r="AF18" s="14"/>
      <c r="AG18" s="14"/>
      <c r="AH18" s="14"/>
      <c r="AI18" s="15"/>
      <c r="AK18" s="13"/>
      <c r="AL18" s="14"/>
      <c r="AM18" s="14"/>
      <c r="AN18" s="13"/>
      <c r="AO18" s="14"/>
      <c r="AP18" s="14" t="s">
        <v>47</v>
      </c>
      <c r="AQ18" s="14"/>
      <c r="AR18" s="14"/>
      <c r="AS18" s="14"/>
      <c r="AT18" s="14"/>
      <c r="AU18" s="14"/>
      <c r="AV18" s="14"/>
      <c r="AW18" s="21"/>
      <c r="AX18" s="14"/>
      <c r="AY18" s="14" t="s">
        <v>48</v>
      </c>
      <c r="AZ18" s="14"/>
      <c r="BA18" s="14"/>
      <c r="BB18" s="14"/>
      <c r="BC18" s="14"/>
      <c r="BD18" s="14"/>
      <c r="BE18" s="14"/>
      <c r="BF18" s="15"/>
      <c r="BG18" s="14"/>
      <c r="BH18" s="14"/>
      <c r="BI18" s="227"/>
    </row>
    <row r="19" spans="1:61" ht="18" customHeight="1">
      <c r="A19" s="41" t="s">
        <v>49</v>
      </c>
      <c r="B19" s="42"/>
      <c r="C19" s="14"/>
      <c r="D19" s="14"/>
      <c r="E19" s="14"/>
      <c r="F19" s="14"/>
      <c r="G19" s="14"/>
      <c r="K19" s="13"/>
      <c r="L19" s="14"/>
      <c r="M19" s="14"/>
      <c r="N19" s="14"/>
      <c r="O19" s="14"/>
      <c r="P19" s="14"/>
      <c r="Q19" s="14"/>
      <c r="R19" s="14" t="s">
        <v>50</v>
      </c>
      <c r="S19" s="14"/>
      <c r="T19" s="14"/>
      <c r="U19" s="14"/>
      <c r="V19" s="14"/>
      <c r="W19" s="14"/>
      <c r="X19" s="14"/>
      <c r="Y19" s="14"/>
      <c r="Z19" s="14"/>
      <c r="AA19" s="14"/>
      <c r="AB19" s="14"/>
      <c r="AC19" s="14"/>
      <c r="AD19" s="14"/>
      <c r="AE19" s="14"/>
      <c r="AF19" s="14"/>
      <c r="AG19" s="14"/>
      <c r="AH19" s="14"/>
      <c r="AI19" s="15"/>
      <c r="AK19" s="13"/>
      <c r="AL19" s="14"/>
      <c r="AM19" s="14"/>
      <c r="AN19" s="13"/>
      <c r="AO19" s="14"/>
      <c r="AP19" s="14" t="s">
        <v>51</v>
      </c>
      <c r="AQ19" s="14"/>
      <c r="AR19" s="14" t="s">
        <v>52</v>
      </c>
      <c r="AS19" s="14"/>
      <c r="AT19" s="14" t="s">
        <v>53</v>
      </c>
      <c r="AW19" s="21"/>
      <c r="AY19" s="14"/>
      <c r="AZ19" s="14" t="s">
        <v>51</v>
      </c>
      <c r="BA19" s="14"/>
      <c r="BB19" s="14" t="s">
        <v>52</v>
      </c>
      <c r="BC19" s="14"/>
      <c r="BD19" s="14" t="s">
        <v>53</v>
      </c>
      <c r="BE19" s="14"/>
      <c r="BF19" s="15"/>
      <c r="BG19" s="14"/>
      <c r="BH19" s="14"/>
      <c r="BI19" s="227" t="s">
        <v>180</v>
      </c>
    </row>
    <row r="20" spans="1:61" ht="18" customHeight="1">
      <c r="A20" s="41" t="s">
        <v>54</v>
      </c>
      <c r="B20" s="42"/>
      <c r="C20" s="14"/>
      <c r="D20" s="17"/>
      <c r="E20" s="17"/>
      <c r="F20" s="17"/>
      <c r="G20" s="17"/>
      <c r="H20" s="17"/>
      <c r="K20" s="16"/>
      <c r="L20" s="17"/>
      <c r="M20" s="17"/>
      <c r="N20" s="17"/>
      <c r="O20" s="17"/>
      <c r="P20" s="17"/>
      <c r="Q20" s="17"/>
      <c r="R20" s="17"/>
      <c r="S20" s="17"/>
      <c r="T20" s="17"/>
      <c r="U20" s="17"/>
      <c r="V20" s="17"/>
      <c r="W20" s="17"/>
      <c r="X20" s="17"/>
      <c r="Y20" s="17"/>
      <c r="Z20" s="17"/>
      <c r="AA20" s="17"/>
      <c r="AB20" s="17"/>
      <c r="AC20" s="17"/>
      <c r="AD20" s="17"/>
      <c r="AE20" s="17"/>
      <c r="AF20" s="17"/>
      <c r="AG20" s="17"/>
      <c r="AH20" s="17"/>
      <c r="AI20" s="18"/>
      <c r="AK20" s="13"/>
      <c r="AL20" s="14"/>
      <c r="AM20" s="14"/>
      <c r="AN20" s="13"/>
      <c r="AO20" s="14"/>
      <c r="AP20" s="14"/>
      <c r="AQ20" s="14"/>
      <c r="AR20" s="14"/>
      <c r="AS20" s="14"/>
      <c r="AT20" s="14"/>
      <c r="AU20" s="14"/>
      <c r="AV20" s="14"/>
      <c r="AW20" s="21"/>
      <c r="AX20" s="14"/>
      <c r="AY20" s="14"/>
      <c r="AZ20" s="14"/>
      <c r="BA20" s="14"/>
      <c r="BB20" s="14"/>
      <c r="BC20" s="14"/>
      <c r="BD20" s="14"/>
      <c r="BE20" s="14"/>
      <c r="BF20" s="15"/>
      <c r="BG20" s="14"/>
      <c r="BH20" s="14"/>
      <c r="BI20" s="227"/>
    </row>
    <row r="21" spans="2:61" ht="18" customHeight="1">
      <c r="B21" s="15"/>
      <c r="C21" s="15"/>
      <c r="D21" s="14"/>
      <c r="E21" s="14"/>
      <c r="F21" s="14"/>
      <c r="G21" s="14"/>
      <c r="H21" s="12"/>
      <c r="I21" s="228"/>
      <c r="J21" s="228"/>
      <c r="K21" s="10"/>
      <c r="L21" s="11"/>
      <c r="M21" s="11"/>
      <c r="N21" s="11"/>
      <c r="O21" s="11"/>
      <c r="P21" s="11"/>
      <c r="Q21" s="11"/>
      <c r="R21" s="11"/>
      <c r="S21" s="11"/>
      <c r="T21" s="11"/>
      <c r="U21" s="11"/>
      <c r="V21" s="11"/>
      <c r="W21" s="11"/>
      <c r="X21" s="11"/>
      <c r="Y21" s="11"/>
      <c r="Z21" s="11"/>
      <c r="AA21" s="11"/>
      <c r="AB21" s="11"/>
      <c r="AC21" s="11"/>
      <c r="AD21" s="11"/>
      <c r="AE21" s="11"/>
      <c r="AF21" s="11"/>
      <c r="AG21" s="11"/>
      <c r="AH21" s="11"/>
      <c r="AI21" s="12"/>
      <c r="AK21" s="13"/>
      <c r="AL21" s="14"/>
      <c r="AM21" s="14"/>
      <c r="AN21" s="13"/>
      <c r="AO21" s="14"/>
      <c r="AP21" s="14"/>
      <c r="AQ21" s="14"/>
      <c r="AR21" s="14"/>
      <c r="AS21" s="14"/>
      <c r="AT21" s="14"/>
      <c r="AU21" s="14"/>
      <c r="AV21" s="14"/>
      <c r="AW21" s="21"/>
      <c r="AX21" s="14"/>
      <c r="AY21" s="14"/>
      <c r="AZ21" s="14"/>
      <c r="BA21" s="14"/>
      <c r="BB21" s="14"/>
      <c r="BC21" s="14"/>
      <c r="BD21" s="14"/>
      <c r="BE21" s="14"/>
      <c r="BF21" s="15"/>
      <c r="BG21" s="14"/>
      <c r="BH21" s="14"/>
      <c r="BI21" s="227" t="s">
        <v>180</v>
      </c>
    </row>
    <row r="22" spans="2:61" ht="18" customHeight="1">
      <c r="B22" s="15"/>
      <c r="C22" s="15"/>
      <c r="D22" s="14"/>
      <c r="E22" s="14"/>
      <c r="F22" s="14"/>
      <c r="G22" s="14"/>
      <c r="H22" s="15"/>
      <c r="I22" s="228"/>
      <c r="J22" s="228"/>
      <c r="K22" s="13"/>
      <c r="L22" s="14"/>
      <c r="M22" s="14"/>
      <c r="N22" s="14"/>
      <c r="O22" s="14"/>
      <c r="P22" s="14"/>
      <c r="Q22" s="14"/>
      <c r="R22" s="14"/>
      <c r="S22" s="14"/>
      <c r="T22" s="14"/>
      <c r="U22" s="14"/>
      <c r="V22" s="14"/>
      <c r="W22" s="14"/>
      <c r="X22" s="14"/>
      <c r="Y22" s="14"/>
      <c r="Z22" s="14"/>
      <c r="AA22" s="14"/>
      <c r="AB22" s="14"/>
      <c r="AC22" s="14"/>
      <c r="AD22" s="14"/>
      <c r="AE22" s="14"/>
      <c r="AF22" s="14"/>
      <c r="AG22" s="14"/>
      <c r="AH22" s="14"/>
      <c r="AI22" s="15"/>
      <c r="AK22" s="13"/>
      <c r="AL22" s="14"/>
      <c r="AM22" s="14"/>
      <c r="AN22" s="16"/>
      <c r="AO22" s="17"/>
      <c r="AP22" s="17"/>
      <c r="AQ22" s="17"/>
      <c r="AR22" s="17"/>
      <c r="AS22" s="17"/>
      <c r="AT22" s="17"/>
      <c r="AU22" s="17"/>
      <c r="AV22" s="17"/>
      <c r="AW22" s="19"/>
      <c r="AX22" s="17"/>
      <c r="AY22" s="17"/>
      <c r="AZ22" s="17"/>
      <c r="BA22" s="17"/>
      <c r="BB22" s="17"/>
      <c r="BC22" s="17"/>
      <c r="BD22" s="17"/>
      <c r="BE22" s="17"/>
      <c r="BF22" s="18"/>
      <c r="BG22" s="14"/>
      <c r="BH22" s="14"/>
      <c r="BI22" s="227"/>
    </row>
    <row r="23" spans="2:61" ht="18" customHeight="1" thickBot="1">
      <c r="B23" s="15"/>
      <c r="C23" s="15"/>
      <c r="D23" s="14"/>
      <c r="E23" s="14"/>
      <c r="F23" s="14"/>
      <c r="G23" s="14"/>
      <c r="H23" s="15"/>
      <c r="I23" s="446" t="s">
        <v>224</v>
      </c>
      <c r="J23" s="447" t="s">
        <v>186</v>
      </c>
      <c r="K23" s="13"/>
      <c r="L23" s="14"/>
      <c r="M23" s="14"/>
      <c r="N23" s="10"/>
      <c r="O23" s="11"/>
      <c r="P23" s="11"/>
      <c r="Q23" s="11"/>
      <c r="R23" s="11"/>
      <c r="S23" s="11"/>
      <c r="T23" s="11"/>
      <c r="U23" s="11"/>
      <c r="V23" s="11"/>
      <c r="W23" s="20"/>
      <c r="X23" s="11"/>
      <c r="Y23" s="11"/>
      <c r="Z23" s="11"/>
      <c r="AA23" s="11"/>
      <c r="AB23" s="11"/>
      <c r="AC23" s="11"/>
      <c r="AD23" s="11"/>
      <c r="AE23" s="11"/>
      <c r="AF23" s="12"/>
      <c r="AG23" s="14"/>
      <c r="AH23" s="14"/>
      <c r="AI23" s="15"/>
      <c r="AK23" s="13"/>
      <c r="AL23" s="14"/>
      <c r="AM23" s="14"/>
      <c r="AN23" s="14"/>
      <c r="AO23" s="14"/>
      <c r="AP23" s="14"/>
      <c r="AQ23" s="14"/>
      <c r="AR23" s="14"/>
      <c r="AS23" s="14"/>
      <c r="AT23" s="14"/>
      <c r="AU23" s="43" t="s">
        <v>11</v>
      </c>
      <c r="AV23" s="14"/>
      <c r="AW23" s="14"/>
      <c r="AX23" s="14"/>
      <c r="AY23" s="14"/>
      <c r="AZ23" s="11"/>
      <c r="BA23" s="11"/>
      <c r="BB23" s="11"/>
      <c r="BC23" s="11"/>
      <c r="BD23" s="11"/>
      <c r="BE23" s="14"/>
      <c r="BF23" s="14"/>
      <c r="BG23" s="14"/>
      <c r="BH23" s="14"/>
      <c r="BI23" s="227"/>
    </row>
    <row r="24" spans="2:61" ht="18" customHeight="1" thickBot="1">
      <c r="B24" s="15"/>
      <c r="C24" s="15"/>
      <c r="D24" s="14"/>
      <c r="E24" s="14"/>
      <c r="F24" s="14"/>
      <c r="G24" s="14"/>
      <c r="H24" s="15"/>
      <c r="I24" s="446"/>
      <c r="J24" s="447"/>
      <c r="K24" s="13"/>
      <c r="L24" s="14"/>
      <c r="M24" s="14"/>
      <c r="N24" s="13"/>
      <c r="O24" s="14"/>
      <c r="P24" s="14"/>
      <c r="Q24" s="14"/>
      <c r="R24" s="14"/>
      <c r="S24" s="14"/>
      <c r="T24" s="14"/>
      <c r="U24" s="14"/>
      <c r="V24" s="14"/>
      <c r="W24" s="21"/>
      <c r="X24" s="14"/>
      <c r="Y24" s="14"/>
      <c r="Z24" s="14"/>
      <c r="AA24" s="14"/>
      <c r="AB24" s="14"/>
      <c r="AC24" s="14"/>
      <c r="AD24" s="14"/>
      <c r="AE24" s="14"/>
      <c r="AF24" s="15"/>
      <c r="AG24" s="14"/>
      <c r="AH24" s="14"/>
      <c r="AI24" s="15"/>
      <c r="AK24" s="13" t="s">
        <v>186</v>
      </c>
      <c r="AL24" s="14" t="s">
        <v>223</v>
      </c>
      <c r="AM24" s="14"/>
      <c r="AN24" s="17"/>
      <c r="AO24" s="17"/>
      <c r="AP24" s="17"/>
      <c r="AQ24" s="17"/>
      <c r="AR24" s="17"/>
      <c r="AS24" s="17"/>
      <c r="AT24" s="17"/>
      <c r="AU24" s="17"/>
      <c r="AV24" s="39"/>
      <c r="AW24" s="40"/>
      <c r="AX24" s="44"/>
      <c r="AY24" s="17"/>
      <c r="AZ24" s="17"/>
      <c r="BA24" s="17"/>
      <c r="BB24" s="17"/>
      <c r="BC24" s="155"/>
      <c r="BD24" s="155"/>
      <c r="BE24" s="155"/>
      <c r="BF24" s="17"/>
      <c r="BG24" s="17"/>
      <c r="BH24" s="18"/>
      <c r="BI24" s="227"/>
    </row>
    <row r="25" spans="2:62" ht="18" customHeight="1">
      <c r="B25" s="15"/>
      <c r="C25" s="15"/>
      <c r="D25" s="14"/>
      <c r="E25" s="14"/>
      <c r="F25" s="14"/>
      <c r="G25" s="14"/>
      <c r="H25" s="15"/>
      <c r="I25" s="446"/>
      <c r="J25" s="447"/>
      <c r="K25" s="13"/>
      <c r="L25" s="14"/>
      <c r="M25" s="14"/>
      <c r="N25" s="13"/>
      <c r="O25" s="14"/>
      <c r="P25" s="14" t="s">
        <v>47</v>
      </c>
      <c r="Q25" s="14"/>
      <c r="R25" s="14"/>
      <c r="S25" s="14"/>
      <c r="T25" s="14"/>
      <c r="U25" s="14"/>
      <c r="V25" s="14"/>
      <c r="W25" s="21"/>
      <c r="X25" s="14"/>
      <c r="Y25" s="14" t="s">
        <v>48</v>
      </c>
      <c r="Z25" s="14"/>
      <c r="AA25" s="14"/>
      <c r="AB25" s="14"/>
      <c r="AC25" s="14"/>
      <c r="AD25" s="14"/>
      <c r="AE25" s="14"/>
      <c r="AF25" s="15"/>
      <c r="AG25" s="14"/>
      <c r="AH25" s="14"/>
      <c r="AI25" s="15"/>
      <c r="AK25" s="198"/>
      <c r="AL25" s="27"/>
      <c r="AM25" s="199"/>
      <c r="AN25" s="202"/>
      <c r="AO25" s="202"/>
      <c r="AP25" s="202"/>
      <c r="AQ25" s="202"/>
      <c r="AR25" s="202"/>
      <c r="AS25" s="202"/>
      <c r="AT25" s="202"/>
      <c r="AU25" s="202"/>
      <c r="AV25" s="203"/>
      <c r="AW25" s="203" t="s">
        <v>55</v>
      </c>
      <c r="AX25" s="203"/>
      <c r="AY25" s="448"/>
      <c r="AZ25" s="448"/>
      <c r="BA25" s="448"/>
      <c r="BB25" s="448"/>
      <c r="BC25" s="448"/>
      <c r="BD25" s="448"/>
      <c r="BE25" s="448"/>
      <c r="BF25" s="448"/>
      <c r="BG25" s="448"/>
      <c r="BH25" s="448"/>
      <c r="BI25" s="449"/>
      <c r="BJ25" s="28"/>
    </row>
    <row r="26" spans="2:62" ht="18" customHeight="1">
      <c r="B26" s="15"/>
      <c r="C26" s="15"/>
      <c r="D26" s="14"/>
      <c r="E26" s="14"/>
      <c r="F26" s="14"/>
      <c r="G26" s="14"/>
      <c r="H26" s="15"/>
      <c r="I26" s="446"/>
      <c r="J26" s="447"/>
      <c r="K26" s="13"/>
      <c r="L26" s="14"/>
      <c r="M26" s="14"/>
      <c r="N26" s="13"/>
      <c r="O26" s="14"/>
      <c r="P26" s="14" t="s">
        <v>56</v>
      </c>
      <c r="Q26" s="14"/>
      <c r="R26" s="14" t="s">
        <v>57</v>
      </c>
      <c r="S26" s="14"/>
      <c r="T26" s="14" t="s">
        <v>58</v>
      </c>
      <c r="W26" s="21"/>
      <c r="Y26" s="14"/>
      <c r="Z26" s="14" t="s">
        <v>56</v>
      </c>
      <c r="AA26" s="14"/>
      <c r="AB26" s="14" t="s">
        <v>57</v>
      </c>
      <c r="AC26" s="14"/>
      <c r="AD26" s="14" t="s">
        <v>58</v>
      </c>
      <c r="AE26" s="14"/>
      <c r="AF26" s="15"/>
      <c r="AG26" s="14"/>
      <c r="AH26" s="14"/>
      <c r="AI26" s="15"/>
      <c r="AK26" s="200"/>
      <c r="AL26" s="155"/>
      <c r="AM26" s="201"/>
      <c r="AN26" s="203"/>
      <c r="AO26" s="203"/>
      <c r="AP26" s="203"/>
      <c r="AQ26" s="203"/>
      <c r="AR26" s="203"/>
      <c r="AS26" s="203"/>
      <c r="AT26" s="203"/>
      <c r="AU26" s="203"/>
      <c r="AV26" s="203"/>
      <c r="AW26" s="203" t="s">
        <v>185</v>
      </c>
      <c r="AX26" s="203"/>
      <c r="AY26" s="448"/>
      <c r="AZ26" s="448"/>
      <c r="BA26" s="448"/>
      <c r="BB26" s="448"/>
      <c r="BC26" s="448"/>
      <c r="BD26" s="448"/>
      <c r="BE26" s="448"/>
      <c r="BF26" s="448"/>
      <c r="BG26" s="448"/>
      <c r="BH26" s="448"/>
      <c r="BI26" s="449"/>
      <c r="BJ26" s="28"/>
    </row>
    <row r="27" spans="2:62" ht="18" customHeight="1">
      <c r="B27" s="15"/>
      <c r="C27" s="15"/>
      <c r="D27" s="14"/>
      <c r="E27" s="14"/>
      <c r="F27" s="14"/>
      <c r="G27" s="14"/>
      <c r="H27" s="15"/>
      <c r="I27" s="446"/>
      <c r="J27" s="447"/>
      <c r="K27" s="13"/>
      <c r="L27" s="14"/>
      <c r="M27" s="14"/>
      <c r="N27" s="13"/>
      <c r="O27" s="14"/>
      <c r="P27" s="14"/>
      <c r="Q27" s="14"/>
      <c r="R27" s="14"/>
      <c r="S27" s="14"/>
      <c r="T27" s="14"/>
      <c r="U27" s="14"/>
      <c r="V27" s="14"/>
      <c r="W27" s="21"/>
      <c r="X27" s="14"/>
      <c r="Y27" s="14"/>
      <c r="Z27" s="14"/>
      <c r="AA27" s="14"/>
      <c r="AB27" s="14"/>
      <c r="AC27" s="14"/>
      <c r="AD27" s="14"/>
      <c r="AE27" s="14"/>
      <c r="AF27" s="15"/>
      <c r="AG27" s="14"/>
      <c r="AH27" s="14"/>
      <c r="AI27" s="15"/>
      <c r="AK27" s="207"/>
      <c r="AL27" s="203"/>
      <c r="AM27" s="203"/>
      <c r="AN27" s="203"/>
      <c r="AO27" s="203"/>
      <c r="AP27" s="203"/>
      <c r="AQ27" s="203" t="s">
        <v>59</v>
      </c>
      <c r="AR27" s="203"/>
      <c r="AS27" s="203"/>
      <c r="AT27" s="203"/>
      <c r="AU27" s="203"/>
      <c r="AV27" s="203"/>
      <c r="AW27" s="203"/>
      <c r="AX27" s="203"/>
      <c r="AY27" s="203"/>
      <c r="AZ27" s="203"/>
      <c r="BA27" s="203"/>
      <c r="BB27" s="203"/>
      <c r="BC27" s="203"/>
      <c r="BD27" s="203"/>
      <c r="BE27" s="203"/>
      <c r="BF27" s="203"/>
      <c r="BG27" s="203"/>
      <c r="BH27" s="203"/>
      <c r="BI27" s="204"/>
      <c r="BJ27" s="28"/>
    </row>
    <row r="28" spans="2:62" ht="18" customHeight="1">
      <c r="B28" s="15"/>
      <c r="C28" s="15"/>
      <c r="D28" s="14"/>
      <c r="E28" s="14"/>
      <c r="F28" s="14"/>
      <c r="G28" s="14"/>
      <c r="H28" s="15"/>
      <c r="I28" s="228"/>
      <c r="J28" s="228"/>
      <c r="K28" s="13"/>
      <c r="L28" s="14"/>
      <c r="M28" s="14"/>
      <c r="N28" s="13"/>
      <c r="O28" s="14"/>
      <c r="P28" s="14"/>
      <c r="Q28" s="14"/>
      <c r="R28" s="14"/>
      <c r="S28" s="14"/>
      <c r="T28" s="14"/>
      <c r="U28" s="14"/>
      <c r="V28" s="14"/>
      <c r="W28" s="21"/>
      <c r="X28" s="14"/>
      <c r="Y28" s="14"/>
      <c r="Z28" s="14"/>
      <c r="AA28" s="14"/>
      <c r="AB28" s="14"/>
      <c r="AC28" s="14"/>
      <c r="AD28" s="14"/>
      <c r="AE28" s="14"/>
      <c r="AF28" s="15"/>
      <c r="AG28" s="14"/>
      <c r="AH28" s="14"/>
      <c r="AI28" s="15"/>
      <c r="AK28" s="207"/>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4"/>
      <c r="BJ28" s="28"/>
    </row>
    <row r="29" spans="1:62" ht="18" customHeight="1">
      <c r="A29" t="s">
        <v>174</v>
      </c>
      <c r="B29" s="183" t="s">
        <v>171</v>
      </c>
      <c r="C29" s="14"/>
      <c r="D29" s="14"/>
      <c r="E29" s="14"/>
      <c r="F29" s="14"/>
      <c r="G29" s="14"/>
      <c r="H29" s="15"/>
      <c r="I29" s="229"/>
      <c r="J29" s="230"/>
      <c r="K29" s="13"/>
      <c r="L29" s="14"/>
      <c r="M29" s="14"/>
      <c r="N29" s="16"/>
      <c r="O29" s="17"/>
      <c r="P29" s="17"/>
      <c r="Q29" s="17"/>
      <c r="R29" s="17"/>
      <c r="S29" s="17"/>
      <c r="T29" s="17"/>
      <c r="U29" s="17"/>
      <c r="V29" s="17"/>
      <c r="W29" s="19"/>
      <c r="X29" s="17"/>
      <c r="Y29" s="17"/>
      <c r="Z29" s="17"/>
      <c r="AA29" s="17"/>
      <c r="AB29" s="17"/>
      <c r="AC29" s="17"/>
      <c r="AD29" s="17"/>
      <c r="AE29" s="17"/>
      <c r="AF29" s="18"/>
      <c r="AG29" s="14"/>
      <c r="AH29" s="14"/>
      <c r="AI29" s="15"/>
      <c r="AK29" s="207"/>
      <c r="AL29" s="203"/>
      <c r="AM29" s="203"/>
      <c r="AN29" s="203"/>
      <c r="AO29" s="466" t="s">
        <v>183</v>
      </c>
      <c r="AP29" s="466"/>
      <c r="AQ29" s="466"/>
      <c r="AR29" s="466"/>
      <c r="AS29" s="466"/>
      <c r="AT29" s="466"/>
      <c r="AU29" s="466"/>
      <c r="AV29" s="466"/>
      <c r="AW29" s="466"/>
      <c r="AX29" s="466"/>
      <c r="AY29" s="203"/>
      <c r="AZ29" s="203"/>
      <c r="BA29" s="203"/>
      <c r="BB29" s="203"/>
      <c r="BC29" s="203"/>
      <c r="BD29" s="203"/>
      <c r="BE29" s="203"/>
      <c r="BF29" s="203"/>
      <c r="BG29" s="203"/>
      <c r="BH29" s="203"/>
      <c r="BI29" s="204"/>
      <c r="BJ29" s="28"/>
    </row>
    <row r="30" spans="2:62" ht="18" customHeight="1">
      <c r="B30" s="184" t="s">
        <v>172</v>
      </c>
      <c r="C30" s="31"/>
      <c r="D30" s="31"/>
      <c r="E30" s="31"/>
      <c r="F30" s="31"/>
      <c r="G30" s="460" t="s">
        <v>173</v>
      </c>
      <c r="H30" s="461"/>
      <c r="I30" s="461"/>
      <c r="J30" s="462"/>
      <c r="K30" s="182" t="s">
        <v>170</v>
      </c>
      <c r="L30" s="14"/>
      <c r="M30" s="14"/>
      <c r="N30" s="14"/>
      <c r="O30" s="14"/>
      <c r="P30" s="14"/>
      <c r="Q30" s="14"/>
      <c r="R30" s="14"/>
      <c r="S30" s="14"/>
      <c r="T30" s="14"/>
      <c r="U30" s="14"/>
      <c r="V30" s="14"/>
      <c r="W30" s="14"/>
      <c r="X30" s="14"/>
      <c r="Y30" s="14"/>
      <c r="Z30" s="14"/>
      <c r="AA30" s="14"/>
      <c r="AB30" s="14"/>
      <c r="AC30" s="14"/>
      <c r="AD30" s="14"/>
      <c r="AE30" s="14"/>
      <c r="AF30" s="14"/>
      <c r="AG30" s="14"/>
      <c r="AH30" s="14"/>
      <c r="AI30" s="15"/>
      <c r="AK30" s="207"/>
      <c r="AL30" s="203"/>
      <c r="AM30" s="203"/>
      <c r="AN30" s="203"/>
      <c r="AO30" s="466"/>
      <c r="AP30" s="466"/>
      <c r="AQ30" s="466"/>
      <c r="AR30" s="466"/>
      <c r="AS30" s="466"/>
      <c r="AT30" s="466"/>
      <c r="AU30" s="466"/>
      <c r="AV30" s="466"/>
      <c r="AW30" s="466"/>
      <c r="AX30" s="466"/>
      <c r="AY30" s="203"/>
      <c r="AZ30" s="203"/>
      <c r="BA30" s="203"/>
      <c r="BB30" s="203"/>
      <c r="BC30" s="203"/>
      <c r="BD30" s="203"/>
      <c r="BE30" s="203"/>
      <c r="BF30" s="203"/>
      <c r="BG30" s="203"/>
      <c r="BH30" s="203"/>
      <c r="BI30" s="204"/>
      <c r="BJ30" s="28"/>
    </row>
    <row r="31" spans="7:61" ht="18" customHeight="1">
      <c r="G31" s="463"/>
      <c r="H31" s="464"/>
      <c r="I31" s="464"/>
      <c r="J31" s="465"/>
      <c r="K31" s="16"/>
      <c r="L31" s="17"/>
      <c r="M31" s="17"/>
      <c r="N31" s="17"/>
      <c r="O31" s="17"/>
      <c r="P31" s="17"/>
      <c r="Q31" s="17"/>
      <c r="R31" s="17"/>
      <c r="S31" s="17"/>
      <c r="T31" s="17"/>
      <c r="U31" s="17"/>
      <c r="V31" s="17"/>
      <c r="W31" s="17"/>
      <c r="X31" s="17"/>
      <c r="Y31" s="17"/>
      <c r="Z31" s="17"/>
      <c r="AA31" s="17"/>
      <c r="AB31" s="17"/>
      <c r="AC31" s="17"/>
      <c r="AD31" s="17"/>
      <c r="AE31" s="17"/>
      <c r="AF31" s="17"/>
      <c r="AG31" s="17"/>
      <c r="AH31" s="17"/>
      <c r="AI31" s="18"/>
      <c r="AK31" s="208"/>
      <c r="AL31" s="205"/>
      <c r="AM31" s="205"/>
      <c r="AN31" s="205"/>
      <c r="AO31" s="205"/>
      <c r="AP31" s="205"/>
      <c r="AQ31" s="205"/>
      <c r="AR31" s="205"/>
      <c r="AS31" s="205"/>
      <c r="AT31" s="205" t="s">
        <v>184</v>
      </c>
      <c r="AU31" s="205"/>
      <c r="AV31" s="205"/>
      <c r="AW31" s="205"/>
      <c r="AX31" s="205"/>
      <c r="AY31" s="205"/>
      <c r="AZ31" s="205"/>
      <c r="BA31" s="205"/>
      <c r="BB31" s="205"/>
      <c r="BC31" s="205"/>
      <c r="BD31" s="205"/>
      <c r="BE31" s="205"/>
      <c r="BF31" s="205"/>
      <c r="BG31" s="205"/>
      <c r="BH31" s="205"/>
      <c r="BI31" s="206"/>
    </row>
    <row r="32" spans="1:4" ht="18" customHeight="1">
      <c r="A32" s="467" t="s">
        <v>60</v>
      </c>
      <c r="B32" s="467"/>
      <c r="C32" s="467"/>
      <c r="D32" s="467"/>
    </row>
  </sheetData>
  <sheetProtection/>
  <mergeCells count="13">
    <mergeCell ref="A7:F7"/>
    <mergeCell ref="T10:AA11"/>
    <mergeCell ref="H12:AI13"/>
    <mergeCell ref="AP12:AV13"/>
    <mergeCell ref="AO29:AX30"/>
    <mergeCell ref="A32:D32"/>
    <mergeCell ref="G30:J31"/>
    <mergeCell ref="AY12:BB13"/>
    <mergeCell ref="K15:AI16"/>
    <mergeCell ref="I23:I27"/>
    <mergeCell ref="J23:J27"/>
    <mergeCell ref="AY25:BI26"/>
    <mergeCell ref="C18:F18"/>
  </mergeCells>
  <printOptions/>
  <pageMargins left="0.3937007874015748" right="0.1968503937007874" top="0.3937007874015748"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CX18"/>
  <sheetViews>
    <sheetView zoomScale="75" zoomScaleNormal="75" zoomScaleSheetLayoutView="75" zoomScalePageLayoutView="0" workbookViewId="0" topLeftCell="A1">
      <selection activeCell="DN4" sqref="DN4"/>
    </sheetView>
  </sheetViews>
  <sheetFormatPr defaultColWidth="1.4921875" defaultRowHeight="39" customHeight="1"/>
  <cols>
    <col min="1" max="16384" width="1.4921875" style="28" customWidth="1"/>
  </cols>
  <sheetData>
    <row r="1" spans="18:99" ht="39" customHeight="1">
      <c r="R1" s="497"/>
      <c r="S1" s="497"/>
      <c r="T1" s="497"/>
      <c r="U1" s="497"/>
      <c r="V1" s="497"/>
      <c r="W1" s="497"/>
      <c r="X1" s="497"/>
      <c r="Y1" s="497"/>
      <c r="Z1" s="497"/>
      <c r="AA1" s="497"/>
      <c r="AB1" s="497"/>
      <c r="AC1" s="497"/>
      <c r="AD1" s="497"/>
      <c r="AE1" s="497"/>
      <c r="AK1" s="498" t="s">
        <v>34</v>
      </c>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Y1" s="499" t="s">
        <v>35</v>
      </c>
      <c r="BZ1" s="499"/>
      <c r="CA1" s="499"/>
      <c r="CB1" s="499"/>
      <c r="CC1" s="499"/>
      <c r="CD1" s="499"/>
      <c r="CE1" s="499"/>
      <c r="CF1" s="499"/>
      <c r="CG1" s="499"/>
      <c r="CH1" s="499"/>
      <c r="CI1" s="499"/>
      <c r="CO1" s="500" t="s">
        <v>186</v>
      </c>
      <c r="CP1" s="500"/>
      <c r="CQ1" s="500"/>
      <c r="CR1" s="500"/>
      <c r="CS1" s="500"/>
      <c r="CT1" s="27"/>
      <c r="CU1" s="27"/>
    </row>
    <row r="2" spans="2:101" ht="39" customHeight="1" thickBot="1">
      <c r="B2" s="27"/>
      <c r="C2" s="27"/>
      <c r="D2" s="27"/>
      <c r="E2" s="27"/>
      <c r="F2" s="27"/>
      <c r="G2" s="27"/>
      <c r="H2" s="27"/>
      <c r="I2" s="27"/>
      <c r="K2" s="27"/>
      <c r="L2" s="27"/>
      <c r="M2" s="27"/>
      <c r="N2" s="27"/>
      <c r="O2" s="27"/>
      <c r="P2" s="27"/>
      <c r="Q2" s="27"/>
      <c r="R2" s="27"/>
      <c r="S2" s="27"/>
      <c r="T2" s="27"/>
      <c r="U2" s="27"/>
      <c r="V2" s="27"/>
      <c r="W2" s="27"/>
      <c r="X2" s="27"/>
      <c r="Y2" s="27"/>
      <c r="Z2" s="27"/>
      <c r="AA2" s="27"/>
      <c r="AD2" s="27"/>
      <c r="AE2" s="27"/>
      <c r="AF2" s="27"/>
      <c r="AG2" s="27"/>
      <c r="AH2" s="167"/>
      <c r="AL2" s="168"/>
      <c r="AM2" s="169"/>
      <c r="AN2" s="169"/>
      <c r="AO2" s="169"/>
      <c r="AP2" s="169"/>
      <c r="AQ2" s="169"/>
      <c r="AR2" s="169"/>
      <c r="AS2" s="169"/>
      <c r="AT2" s="27"/>
      <c r="AU2" s="167"/>
      <c r="AV2" s="167"/>
      <c r="AW2" s="167"/>
      <c r="AX2" s="27"/>
      <c r="AY2" s="167"/>
      <c r="AZ2" s="169"/>
      <c r="BA2" s="169"/>
      <c r="BB2" s="170" t="s">
        <v>247</v>
      </c>
      <c r="BC2" s="169"/>
      <c r="BD2" s="169"/>
      <c r="BE2" s="185"/>
      <c r="BF2" s="185"/>
      <c r="BG2" s="27"/>
      <c r="BH2" s="169"/>
      <c r="BI2" s="169"/>
      <c r="BJ2" s="169"/>
      <c r="BK2" s="171"/>
      <c r="BL2" s="171"/>
      <c r="BM2" s="171"/>
      <c r="BN2" s="171"/>
      <c r="BO2" s="171"/>
      <c r="BP2" s="171"/>
      <c r="BQ2" s="27"/>
      <c r="BR2" s="27"/>
      <c r="BS2" s="27"/>
      <c r="BT2" s="27"/>
      <c r="BU2" s="27"/>
      <c r="BV2" s="171"/>
      <c r="BW2" s="171"/>
      <c r="BX2" s="171"/>
      <c r="BY2" s="171"/>
      <c r="BZ2" s="171"/>
      <c r="CA2" s="171"/>
      <c r="CB2" s="171"/>
      <c r="CC2" s="171"/>
      <c r="CD2" s="172"/>
      <c r="CE2" s="171"/>
      <c r="CF2" s="171"/>
      <c r="CG2" s="171"/>
      <c r="CH2" s="171"/>
      <c r="CI2" s="171"/>
      <c r="CJ2" s="171"/>
      <c r="CK2" s="171"/>
      <c r="CL2" s="171"/>
      <c r="CM2" s="27"/>
      <c r="CN2" s="27"/>
      <c r="CO2" s="27"/>
      <c r="CP2" s="27"/>
      <c r="CQ2" s="27"/>
      <c r="CR2" s="27"/>
      <c r="CS2" s="27"/>
      <c r="CT2" s="27"/>
      <c r="CU2" s="27"/>
      <c r="CW2" s="27"/>
    </row>
    <row r="3" spans="1:102" ht="39" customHeight="1" thickBot="1">
      <c r="A3" s="27"/>
      <c r="B3" s="396"/>
      <c r="C3" s="481" t="s">
        <v>244</v>
      </c>
      <c r="D3" s="482"/>
      <c r="E3" s="482"/>
      <c r="F3" s="482"/>
      <c r="G3" s="482"/>
      <c r="H3" s="483"/>
      <c r="I3" s="397"/>
      <c r="J3" s="173"/>
      <c r="K3" s="323"/>
      <c r="L3" s="484" t="s">
        <v>264</v>
      </c>
      <c r="M3" s="485"/>
      <c r="N3" s="485"/>
      <c r="O3" s="485"/>
      <c r="P3" s="485"/>
      <c r="Q3" s="486"/>
      <c r="R3" s="333"/>
      <c r="S3" s="173"/>
      <c r="T3" s="358"/>
      <c r="U3" s="493" t="s">
        <v>303</v>
      </c>
      <c r="V3" s="494"/>
      <c r="W3" s="494"/>
      <c r="X3" s="494"/>
      <c r="Y3" s="494"/>
      <c r="Z3" s="494"/>
      <c r="AA3" s="402"/>
      <c r="AB3" s="174"/>
      <c r="AC3" s="251"/>
      <c r="AD3" s="251"/>
      <c r="AE3" s="251"/>
      <c r="AF3" s="383"/>
      <c r="AG3" s="251"/>
      <c r="AH3" s="251"/>
      <c r="AI3" s="251"/>
      <c r="AJ3" s="251"/>
      <c r="AK3" s="173"/>
      <c r="AL3" s="252"/>
      <c r="AM3" s="269"/>
      <c r="AN3" s="269"/>
      <c r="AO3" s="269"/>
      <c r="AP3" s="269"/>
      <c r="AQ3" s="269"/>
      <c r="AR3" s="269"/>
      <c r="AS3" s="270"/>
      <c r="AT3" s="181"/>
      <c r="AU3" s="376"/>
      <c r="AV3" s="403"/>
      <c r="AW3" s="403"/>
      <c r="AX3" s="412"/>
      <c r="AY3" s="405"/>
      <c r="AZ3" s="413"/>
      <c r="BA3" s="414" t="s">
        <v>308</v>
      </c>
      <c r="BB3" s="415"/>
      <c r="BC3" s="181"/>
      <c r="BD3" s="252"/>
      <c r="BE3" s="269"/>
      <c r="BF3" s="269"/>
      <c r="BG3" s="269"/>
      <c r="BH3" s="269"/>
      <c r="BI3" s="269"/>
      <c r="BJ3" s="269"/>
      <c r="BK3" s="270"/>
      <c r="BL3" s="173"/>
      <c r="BM3" s="173"/>
      <c r="BN3" s="173"/>
      <c r="BO3" s="173"/>
      <c r="BP3" s="173"/>
      <c r="BQ3" s="173"/>
      <c r="BR3" s="173"/>
      <c r="BS3" s="173"/>
      <c r="BT3" s="173"/>
      <c r="BU3" s="173"/>
      <c r="BV3" s="265"/>
      <c r="BW3" s="314"/>
      <c r="BX3" s="314"/>
      <c r="BY3" s="314"/>
      <c r="BZ3" s="314"/>
      <c r="CA3" s="314"/>
      <c r="CB3" s="314"/>
      <c r="CC3" s="259"/>
      <c r="CD3" s="173"/>
      <c r="CE3" s="278"/>
      <c r="CF3" s="279"/>
      <c r="CG3" s="289"/>
      <c r="CH3" s="289"/>
      <c r="CI3" s="289"/>
      <c r="CJ3" s="289"/>
      <c r="CK3" s="289"/>
      <c r="CL3" s="290"/>
      <c r="CM3" s="173"/>
      <c r="CN3" s="278"/>
      <c r="CO3" s="279"/>
      <c r="CP3" s="289"/>
      <c r="CQ3" s="289"/>
      <c r="CR3" s="289"/>
      <c r="CS3" s="289"/>
      <c r="CT3" s="289"/>
      <c r="CU3" s="290"/>
      <c r="CV3" s="27"/>
      <c r="CW3" s="27"/>
      <c r="CX3" s="27"/>
    </row>
    <row r="4" spans="1:100" ht="39" customHeight="1" thickBot="1">
      <c r="A4" s="27"/>
      <c r="B4" s="389"/>
      <c r="C4" s="390"/>
      <c r="D4" s="392"/>
      <c r="E4" s="393"/>
      <c r="F4" s="393"/>
      <c r="G4" s="393"/>
      <c r="H4" s="394"/>
      <c r="I4" s="395"/>
      <c r="J4" s="173"/>
      <c r="K4" s="325"/>
      <c r="L4" s="334"/>
      <c r="M4" s="334"/>
      <c r="N4" s="334"/>
      <c r="O4" s="334"/>
      <c r="P4" s="334"/>
      <c r="Q4" s="334"/>
      <c r="R4" s="335"/>
      <c r="S4" s="173"/>
      <c r="T4" s="322"/>
      <c r="U4" s="505" t="s">
        <v>305</v>
      </c>
      <c r="V4" s="506"/>
      <c r="W4" s="506"/>
      <c r="X4" s="506"/>
      <c r="Y4" s="506"/>
      <c r="Z4" s="507"/>
      <c r="AA4" s="377"/>
      <c r="AB4" s="174"/>
      <c r="AC4" s="251"/>
      <c r="AD4" s="251"/>
      <c r="AE4" s="251"/>
      <c r="AF4" s="251"/>
      <c r="AG4" s="251"/>
      <c r="AH4" s="251"/>
      <c r="AI4" s="251"/>
      <c r="AJ4" s="251"/>
      <c r="AK4" s="173"/>
      <c r="AL4" s="315"/>
      <c r="AM4" s="523" t="s">
        <v>123</v>
      </c>
      <c r="AN4" s="524"/>
      <c r="AO4" s="524"/>
      <c r="AP4" s="524"/>
      <c r="AQ4" s="524"/>
      <c r="AR4" s="525"/>
      <c r="AS4" s="336"/>
      <c r="AT4" s="173"/>
      <c r="AU4" s="404"/>
      <c r="AV4" s="514" t="s">
        <v>304</v>
      </c>
      <c r="AW4" s="514"/>
      <c r="AX4" s="514"/>
      <c r="AY4" s="515"/>
      <c r="AZ4" s="515"/>
      <c r="BA4" s="515"/>
      <c r="BB4" s="405"/>
      <c r="BC4" s="173"/>
      <c r="BD4" s="338"/>
      <c r="BE4" s="520" t="s">
        <v>265</v>
      </c>
      <c r="BF4" s="520"/>
      <c r="BG4" s="520"/>
      <c r="BH4" s="520"/>
      <c r="BI4" s="520"/>
      <c r="BJ4" s="520"/>
      <c r="BK4" s="339"/>
      <c r="BL4" s="173"/>
      <c r="BM4" s="173"/>
      <c r="BN4" s="173"/>
      <c r="BO4" s="173"/>
      <c r="BP4" s="173"/>
      <c r="BQ4" s="173"/>
      <c r="BR4" s="173"/>
      <c r="BS4" s="173"/>
      <c r="BT4" s="173"/>
      <c r="BU4" s="173"/>
      <c r="BV4" s="501" t="s">
        <v>266</v>
      </c>
      <c r="BW4" s="502"/>
      <c r="BX4" s="502"/>
      <c r="BY4" s="502"/>
      <c r="BZ4" s="502"/>
      <c r="CA4" s="502"/>
      <c r="CB4" s="502"/>
      <c r="CC4" s="503"/>
      <c r="CD4" s="173"/>
      <c r="CE4" s="284"/>
      <c r="CF4" s="277"/>
      <c r="CG4" s="286"/>
      <c r="CH4" s="286"/>
      <c r="CI4" s="286"/>
      <c r="CJ4" s="286"/>
      <c r="CK4" s="286"/>
      <c r="CL4" s="321"/>
      <c r="CM4" s="173"/>
      <c r="CN4" s="526" t="s">
        <v>267</v>
      </c>
      <c r="CO4" s="527"/>
      <c r="CP4" s="527"/>
      <c r="CQ4" s="527"/>
      <c r="CR4" s="527"/>
      <c r="CS4" s="527"/>
      <c r="CT4" s="527"/>
      <c r="CU4" s="528"/>
      <c r="CV4" s="27"/>
    </row>
    <row r="5" spans="1:100" ht="39" customHeight="1" thickBot="1">
      <c r="A5" s="27"/>
      <c r="B5" s="387"/>
      <c r="C5" s="479" t="s">
        <v>301</v>
      </c>
      <c r="D5" s="480"/>
      <c r="E5" s="388"/>
      <c r="F5" s="381"/>
      <c r="G5" s="476" t="s">
        <v>300</v>
      </c>
      <c r="H5" s="477"/>
      <c r="I5" s="382"/>
      <c r="J5" s="173"/>
      <c r="K5" s="278"/>
      <c r="L5" s="289"/>
      <c r="M5" s="289"/>
      <c r="N5" s="289"/>
      <c r="O5" s="289"/>
      <c r="P5" s="289"/>
      <c r="Q5" s="289"/>
      <c r="R5" s="332"/>
      <c r="S5" s="280"/>
      <c r="T5" s="327"/>
      <c r="U5" s="328"/>
      <c r="V5" s="328"/>
      <c r="W5" s="328"/>
      <c r="X5" s="329"/>
      <c r="Y5" s="399"/>
      <c r="Z5" s="400"/>
      <c r="AA5" s="401"/>
      <c r="AB5" s="174"/>
      <c r="AC5" s="173"/>
      <c r="AD5" s="173"/>
      <c r="AE5" s="173"/>
      <c r="AF5" s="173"/>
      <c r="AG5" s="173"/>
      <c r="AH5" s="173"/>
      <c r="AI5" s="173"/>
      <c r="AJ5" s="173"/>
      <c r="AK5" s="173"/>
      <c r="AL5" s="253"/>
      <c r="AM5" s="398"/>
      <c r="AN5" s="398"/>
      <c r="AO5" s="398"/>
      <c r="AP5" s="398"/>
      <c r="AQ5" s="398"/>
      <c r="AR5" s="398"/>
      <c r="AS5" s="271"/>
      <c r="AT5" s="219"/>
      <c r="AU5" s="406"/>
      <c r="AV5" s="511" t="s">
        <v>180</v>
      </c>
      <c r="AW5" s="512"/>
      <c r="AX5" s="512"/>
      <c r="AY5" s="512"/>
      <c r="AZ5" s="512"/>
      <c r="BA5" s="513"/>
      <c r="BB5" s="407"/>
      <c r="BC5" s="219"/>
      <c r="BD5" s="253"/>
      <c r="BE5" s="255"/>
      <c r="BF5" s="255"/>
      <c r="BG5" s="255"/>
      <c r="BH5" s="255"/>
      <c r="BI5" s="255"/>
      <c r="BJ5" s="255"/>
      <c r="BK5" s="271"/>
      <c r="BL5" s="173"/>
      <c r="BM5" s="173"/>
      <c r="BN5" s="173"/>
      <c r="BO5" s="173"/>
      <c r="BP5" s="173"/>
      <c r="BQ5" s="173"/>
      <c r="BR5" s="173"/>
      <c r="BS5" s="173"/>
      <c r="BT5" s="173"/>
      <c r="BU5" s="173"/>
      <c r="BV5" s="260"/>
      <c r="BW5" s="272"/>
      <c r="BX5" s="272"/>
      <c r="BY5" s="272"/>
      <c r="BZ5" s="272"/>
      <c r="CA5" s="272"/>
      <c r="CB5" s="272"/>
      <c r="CC5" s="273"/>
      <c r="CD5" s="173"/>
      <c r="CE5" s="526" t="s">
        <v>267</v>
      </c>
      <c r="CF5" s="527"/>
      <c r="CG5" s="527"/>
      <c r="CH5" s="527"/>
      <c r="CI5" s="527"/>
      <c r="CJ5" s="527"/>
      <c r="CK5" s="527"/>
      <c r="CL5" s="528"/>
      <c r="CM5" s="173"/>
      <c r="CN5" s="267"/>
      <c r="CO5" s="274"/>
      <c r="CP5" s="274"/>
      <c r="CQ5" s="274"/>
      <c r="CR5" s="274"/>
      <c r="CS5" s="274"/>
      <c r="CT5" s="274"/>
      <c r="CU5" s="283"/>
      <c r="CV5" s="27"/>
    </row>
    <row r="6" spans="1:100" ht="39" customHeight="1" thickBot="1">
      <c r="A6" s="27"/>
      <c r="B6" s="384"/>
      <c r="C6" s="385" t="s">
        <v>293</v>
      </c>
      <c r="D6" s="386"/>
      <c r="E6" s="386"/>
      <c r="F6" s="379"/>
      <c r="G6" s="478"/>
      <c r="H6" s="478"/>
      <c r="I6" s="380"/>
      <c r="J6" s="173"/>
      <c r="K6" s="284"/>
      <c r="L6" s="510" t="s">
        <v>299</v>
      </c>
      <c r="M6" s="464"/>
      <c r="N6" s="464"/>
      <c r="O6" s="464"/>
      <c r="P6" s="464"/>
      <c r="Q6" s="465"/>
      <c r="R6" s="391"/>
      <c r="S6" s="280"/>
      <c r="T6" s="327"/>
      <c r="U6" s="328"/>
      <c r="V6" s="328"/>
      <c r="W6" s="328"/>
      <c r="X6" s="329"/>
      <c r="Y6" s="330"/>
      <c r="Z6" s="330"/>
      <c r="AA6" s="331"/>
      <c r="AB6" s="173"/>
      <c r="AC6" s="173"/>
      <c r="AD6" s="173"/>
      <c r="AE6" s="173"/>
      <c r="AF6" s="173"/>
      <c r="AG6" s="173"/>
      <c r="AH6" s="173"/>
      <c r="AI6" s="173"/>
      <c r="AJ6" s="173"/>
      <c r="AK6" s="173"/>
      <c r="AL6" s="278"/>
      <c r="AM6" s="279"/>
      <c r="AN6" s="279"/>
      <c r="AO6" s="316"/>
      <c r="AP6" s="317"/>
      <c r="AQ6" s="317"/>
      <c r="AR6" s="317"/>
      <c r="AS6" s="318"/>
      <c r="AT6" s="173"/>
      <c r="AU6" s="265"/>
      <c r="AV6" s="337"/>
      <c r="AW6" s="266"/>
      <c r="AX6" s="266"/>
      <c r="AY6" s="319"/>
      <c r="AZ6" s="319"/>
      <c r="BA6" s="319"/>
      <c r="BB6" s="320"/>
      <c r="BC6" s="175"/>
      <c r="BD6" s="252"/>
      <c r="BE6" s="269"/>
      <c r="BF6" s="269"/>
      <c r="BG6" s="269"/>
      <c r="BH6" s="269"/>
      <c r="BI6" s="269"/>
      <c r="BJ6" s="269"/>
      <c r="BK6" s="270"/>
      <c r="BL6" s="173"/>
      <c r="BU6" s="173"/>
      <c r="BV6" s="265"/>
      <c r="BW6" s="314"/>
      <c r="BX6" s="314"/>
      <c r="BY6" s="314"/>
      <c r="BZ6" s="314"/>
      <c r="CA6" s="314"/>
      <c r="CB6" s="314"/>
      <c r="CC6" s="259"/>
      <c r="CD6" s="173"/>
      <c r="CE6" s="267"/>
      <c r="CF6" s="274"/>
      <c r="CG6" s="274"/>
      <c r="CH6" s="274"/>
      <c r="CI6" s="274"/>
      <c r="CJ6" s="274"/>
      <c r="CK6" s="274"/>
      <c r="CL6" s="283"/>
      <c r="CM6" s="173"/>
      <c r="CN6" s="278"/>
      <c r="CO6" s="279"/>
      <c r="CP6" s="289"/>
      <c r="CQ6" s="289"/>
      <c r="CR6" s="289"/>
      <c r="CS6" s="289"/>
      <c r="CT6" s="289"/>
      <c r="CU6" s="290"/>
      <c r="CV6" s="27"/>
    </row>
    <row r="7" spans="1:100" ht="39" customHeight="1">
      <c r="A7" s="27"/>
      <c r="B7" s="327"/>
      <c r="C7" s="375"/>
      <c r="D7" s="375"/>
      <c r="E7" s="375"/>
      <c r="F7" s="375"/>
      <c r="G7" s="375"/>
      <c r="H7" s="375"/>
      <c r="I7" s="378"/>
      <c r="J7" s="173"/>
      <c r="K7" s="508" t="s">
        <v>257</v>
      </c>
      <c r="L7" s="426"/>
      <c r="M7" s="426"/>
      <c r="N7" s="426"/>
      <c r="O7" s="426"/>
      <c r="P7" s="426"/>
      <c r="Q7" s="426"/>
      <c r="R7" s="509"/>
      <c r="S7" s="173"/>
      <c r="T7" s="490" t="s">
        <v>228</v>
      </c>
      <c r="U7" s="464"/>
      <c r="V7" s="464"/>
      <c r="W7" s="464"/>
      <c r="X7" s="464"/>
      <c r="Y7" s="464"/>
      <c r="Z7" s="464"/>
      <c r="AA7" s="496"/>
      <c r="AB7" s="174"/>
      <c r="AC7" s="173"/>
      <c r="AD7" s="173"/>
      <c r="AE7" s="173"/>
      <c r="AF7" s="173"/>
      <c r="AG7" s="173"/>
      <c r="AH7" s="173"/>
      <c r="AI7" s="173"/>
      <c r="AJ7" s="173"/>
      <c r="AK7" s="173"/>
      <c r="AL7" s="495" t="s">
        <v>302</v>
      </c>
      <c r="AM7" s="464"/>
      <c r="AN7" s="464"/>
      <c r="AO7" s="464"/>
      <c r="AP7" s="464"/>
      <c r="AQ7" s="464"/>
      <c r="AR7" s="464"/>
      <c r="AS7" s="496"/>
      <c r="AT7" s="173"/>
      <c r="AU7" s="258"/>
      <c r="AV7" s="504" t="s">
        <v>259</v>
      </c>
      <c r="AW7" s="464"/>
      <c r="AX7" s="464"/>
      <c r="AY7" s="464"/>
      <c r="AZ7" s="464"/>
      <c r="BA7" s="465"/>
      <c r="BB7" s="276"/>
      <c r="BC7" s="173"/>
      <c r="BD7" s="338"/>
      <c r="BE7" s="520" t="s">
        <v>265</v>
      </c>
      <c r="BF7" s="520"/>
      <c r="BG7" s="520"/>
      <c r="BH7" s="520"/>
      <c r="BI7" s="520"/>
      <c r="BJ7" s="520"/>
      <c r="BK7" s="339"/>
      <c r="BL7" s="173"/>
      <c r="BU7" s="173"/>
      <c r="BV7" s="501" t="s">
        <v>266</v>
      </c>
      <c r="BW7" s="502"/>
      <c r="BX7" s="502"/>
      <c r="BY7" s="502"/>
      <c r="BZ7" s="502"/>
      <c r="CA7" s="502"/>
      <c r="CB7" s="502"/>
      <c r="CC7" s="503"/>
      <c r="CD7" s="173"/>
      <c r="CE7" s="501" t="s">
        <v>266</v>
      </c>
      <c r="CF7" s="502"/>
      <c r="CG7" s="502"/>
      <c r="CH7" s="502"/>
      <c r="CI7" s="502"/>
      <c r="CJ7" s="502"/>
      <c r="CK7" s="502"/>
      <c r="CL7" s="503"/>
      <c r="CM7" s="173"/>
      <c r="CN7" s="526" t="s">
        <v>267</v>
      </c>
      <c r="CO7" s="527"/>
      <c r="CP7" s="527"/>
      <c r="CQ7" s="527"/>
      <c r="CR7" s="527"/>
      <c r="CS7" s="527"/>
      <c r="CT7" s="527"/>
      <c r="CU7" s="528"/>
      <c r="CV7" s="27"/>
    </row>
    <row r="8" spans="1:100" ht="39" customHeight="1" thickBot="1">
      <c r="A8" s="27"/>
      <c r="B8" s="253"/>
      <c r="C8" s="487" t="s">
        <v>245</v>
      </c>
      <c r="D8" s="488"/>
      <c r="E8" s="488"/>
      <c r="F8" s="488"/>
      <c r="G8" s="488"/>
      <c r="H8" s="489"/>
      <c r="I8" s="257"/>
      <c r="J8" s="181"/>
      <c r="K8" s="260"/>
      <c r="L8" s="261"/>
      <c r="M8" s="262"/>
      <c r="N8" s="262"/>
      <c r="O8" s="263"/>
      <c r="P8" s="263"/>
      <c r="Q8" s="263"/>
      <c r="R8" s="264"/>
      <c r="S8" s="174"/>
      <c r="T8" s="253"/>
      <c r="U8" s="254"/>
      <c r="V8" s="255"/>
      <c r="W8" s="255"/>
      <c r="X8" s="256"/>
      <c r="Y8" s="256"/>
      <c r="Z8" s="256"/>
      <c r="AA8" s="257"/>
      <c r="AB8" s="173"/>
      <c r="AC8" s="173"/>
      <c r="AD8" s="173"/>
      <c r="AE8" s="173"/>
      <c r="AF8" s="173"/>
      <c r="AG8" s="173"/>
      <c r="AH8" s="173"/>
      <c r="AI8" s="173"/>
      <c r="AJ8" s="173"/>
      <c r="AK8" s="173"/>
      <c r="AL8" s="267"/>
      <c r="AM8" s="281"/>
      <c r="AN8" s="268"/>
      <c r="AO8" s="268"/>
      <c r="AP8" s="282"/>
      <c r="AQ8" s="282"/>
      <c r="AR8" s="282"/>
      <c r="AS8" s="283"/>
      <c r="AT8" s="285"/>
      <c r="AU8" s="260"/>
      <c r="AV8" s="261"/>
      <c r="AW8" s="262"/>
      <c r="AX8" s="262"/>
      <c r="AY8" s="263"/>
      <c r="AZ8" s="263"/>
      <c r="BA8" s="263"/>
      <c r="BB8" s="264"/>
      <c r="BC8" s="285"/>
      <c r="BD8" s="253"/>
      <c r="BE8" s="255"/>
      <c r="BF8" s="255"/>
      <c r="BG8" s="255"/>
      <c r="BH8" s="255"/>
      <c r="BI8" s="255"/>
      <c r="BJ8" s="255"/>
      <c r="BK8" s="271"/>
      <c r="BL8" s="173"/>
      <c r="BU8" s="173"/>
      <c r="BV8" s="260"/>
      <c r="BW8" s="272"/>
      <c r="BX8" s="272"/>
      <c r="BY8" s="272"/>
      <c r="BZ8" s="272"/>
      <c r="CA8" s="272"/>
      <c r="CB8" s="272"/>
      <c r="CC8" s="273"/>
      <c r="CD8" s="173"/>
      <c r="CE8" s="260"/>
      <c r="CF8" s="272"/>
      <c r="CG8" s="272"/>
      <c r="CH8" s="272"/>
      <c r="CI8" s="272"/>
      <c r="CJ8" s="272"/>
      <c r="CK8" s="272"/>
      <c r="CL8" s="273"/>
      <c r="CM8" s="173"/>
      <c r="CN8" s="267"/>
      <c r="CO8" s="274"/>
      <c r="CP8" s="274"/>
      <c r="CQ8" s="274"/>
      <c r="CR8" s="274"/>
      <c r="CS8" s="274"/>
      <c r="CT8" s="274"/>
      <c r="CU8" s="283"/>
      <c r="CV8" s="27"/>
    </row>
    <row r="9" spans="1:101" ht="39" customHeight="1">
      <c r="A9" s="176"/>
      <c r="B9" s="232"/>
      <c r="C9" s="232"/>
      <c r="D9" s="232"/>
      <c r="E9" s="232"/>
      <c r="F9" s="232"/>
      <c r="G9" s="232"/>
      <c r="H9" s="232"/>
      <c r="I9" s="232"/>
      <c r="J9" s="232"/>
      <c r="K9" s="232"/>
      <c r="L9" s="232"/>
      <c r="M9" s="471" t="s">
        <v>227</v>
      </c>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233"/>
      <c r="AR9" s="233"/>
      <c r="AS9" s="233"/>
      <c r="AT9" s="234"/>
      <c r="AU9" s="232"/>
      <c r="AV9" s="232"/>
      <c r="AW9" s="232"/>
      <c r="AX9" s="232"/>
      <c r="AY9" s="232"/>
      <c r="AZ9" s="232"/>
      <c r="BA9" s="232"/>
      <c r="BB9" s="232"/>
      <c r="BC9" s="177"/>
      <c r="BD9" s="237"/>
      <c r="BE9" s="237"/>
      <c r="BF9" s="237"/>
      <c r="BG9" s="237"/>
      <c r="BH9" s="237"/>
      <c r="BI9" s="237"/>
      <c r="BJ9" s="237"/>
      <c r="BK9" s="237"/>
      <c r="BL9" s="238"/>
      <c r="BM9" s="521" t="s">
        <v>35</v>
      </c>
      <c r="BN9" s="522"/>
      <c r="BO9" s="522"/>
      <c r="BP9" s="522"/>
      <c r="BQ9" s="522"/>
      <c r="BR9" s="522"/>
      <c r="BS9" s="522"/>
      <c r="BT9" s="522"/>
      <c r="BU9" s="522"/>
      <c r="BV9" s="522"/>
      <c r="BW9" s="522"/>
      <c r="BX9" s="522"/>
      <c r="BY9" s="522"/>
      <c r="BZ9" s="522"/>
      <c r="CA9" s="522"/>
      <c r="CB9" s="522"/>
      <c r="CC9" s="522"/>
      <c r="CD9" s="522"/>
      <c r="CE9" s="522"/>
      <c r="CF9" s="522"/>
      <c r="CG9" s="522"/>
      <c r="CH9" s="522"/>
      <c r="CI9" s="522"/>
      <c r="CJ9" s="522"/>
      <c r="CK9" s="522"/>
      <c r="CL9" s="522"/>
      <c r="CM9" s="240"/>
      <c r="CN9" s="239"/>
      <c r="CO9" s="239"/>
      <c r="CP9" s="239"/>
      <c r="CQ9" s="239"/>
      <c r="CR9" s="239"/>
      <c r="CS9" s="239"/>
      <c r="CT9" s="239"/>
      <c r="CU9" s="239"/>
      <c r="CV9" s="176"/>
      <c r="CW9" s="27"/>
    </row>
    <row r="10" spans="1:100" ht="39" customHeight="1" thickBot="1">
      <c r="A10" s="176"/>
      <c r="B10" s="235"/>
      <c r="C10" s="235"/>
      <c r="D10" s="232"/>
      <c r="E10" s="232"/>
      <c r="F10" s="232"/>
      <c r="G10" s="232"/>
      <c r="H10" s="232"/>
      <c r="I10" s="232"/>
      <c r="J10" s="232"/>
      <c r="K10" s="236"/>
      <c r="L10" s="235"/>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234"/>
      <c r="AR10" s="234"/>
      <c r="AS10" s="234"/>
      <c r="AT10" s="234"/>
      <c r="AU10" s="236"/>
      <c r="AV10" s="232"/>
      <c r="AW10" s="232"/>
      <c r="AX10" s="232"/>
      <c r="AY10" s="234"/>
      <c r="AZ10" s="234"/>
      <c r="BA10" s="234"/>
      <c r="BB10" s="234"/>
      <c r="BC10" s="177"/>
      <c r="BD10" s="237"/>
      <c r="BE10" s="237"/>
      <c r="BF10" s="237"/>
      <c r="BG10" s="241"/>
      <c r="BH10" s="237"/>
      <c r="BI10" s="237"/>
      <c r="BJ10" s="237"/>
      <c r="BK10" s="237"/>
      <c r="BL10" s="237"/>
      <c r="BM10" s="522"/>
      <c r="BN10" s="522"/>
      <c r="BO10" s="522"/>
      <c r="BP10" s="522"/>
      <c r="BQ10" s="522"/>
      <c r="BR10" s="522"/>
      <c r="BS10" s="522"/>
      <c r="BT10" s="522"/>
      <c r="BU10" s="522"/>
      <c r="BV10" s="522"/>
      <c r="BW10" s="522"/>
      <c r="BX10" s="522"/>
      <c r="BY10" s="522"/>
      <c r="BZ10" s="522"/>
      <c r="CA10" s="522"/>
      <c r="CB10" s="522"/>
      <c r="CC10" s="522"/>
      <c r="CD10" s="522"/>
      <c r="CE10" s="522"/>
      <c r="CF10" s="522"/>
      <c r="CG10" s="522"/>
      <c r="CH10" s="522"/>
      <c r="CI10" s="522"/>
      <c r="CJ10" s="522"/>
      <c r="CK10" s="522"/>
      <c r="CL10" s="522"/>
      <c r="CM10" s="239"/>
      <c r="CN10" s="239"/>
      <c r="CO10" s="239"/>
      <c r="CP10" s="239"/>
      <c r="CQ10" s="239"/>
      <c r="CR10" s="239"/>
      <c r="CS10" s="239"/>
      <c r="CT10" s="240"/>
      <c r="CU10" s="239"/>
      <c r="CV10" s="176"/>
    </row>
    <row r="11" spans="1:101" ht="39" customHeight="1" thickBot="1">
      <c r="A11" s="27"/>
      <c r="B11" s="252"/>
      <c r="C11" s="269"/>
      <c r="D11" s="269"/>
      <c r="E11" s="269"/>
      <c r="F11" s="269"/>
      <c r="G11" s="363"/>
      <c r="H11" s="408" t="s">
        <v>296</v>
      </c>
      <c r="I11" s="364"/>
      <c r="J11" s="173"/>
      <c r="K11" s="366"/>
      <c r="L11" s="532" t="s">
        <v>292</v>
      </c>
      <c r="M11" s="533"/>
      <c r="N11" s="533"/>
      <c r="O11" s="533"/>
      <c r="P11" s="533"/>
      <c r="Q11" s="534"/>
      <c r="R11" s="411"/>
      <c r="S11" s="173"/>
      <c r="T11" s="358"/>
      <c r="U11" s="539" t="s">
        <v>295</v>
      </c>
      <c r="V11" s="540"/>
      <c r="W11" s="540"/>
      <c r="X11" s="540"/>
      <c r="Y11" s="540"/>
      <c r="Z11" s="541"/>
      <c r="AA11" s="359"/>
      <c r="AB11" s="173"/>
      <c r="AC11" s="369"/>
      <c r="AD11" s="542" t="s">
        <v>258</v>
      </c>
      <c r="AE11" s="543"/>
      <c r="AF11" s="544"/>
      <c r="AG11" s="544"/>
      <c r="AH11" s="544"/>
      <c r="AI11" s="545"/>
      <c r="AJ11" s="370"/>
      <c r="AK11" s="173"/>
      <c r="AL11" s="265"/>
      <c r="AM11" s="266"/>
      <c r="AN11" s="266"/>
      <c r="AO11" s="266"/>
      <c r="AP11" s="266"/>
      <c r="AQ11" s="266"/>
      <c r="AR11" s="266"/>
      <c r="AS11" s="259"/>
      <c r="AT11" s="173"/>
      <c r="AU11" s="371"/>
      <c r="AV11" s="546" t="s">
        <v>246</v>
      </c>
      <c r="AW11" s="547"/>
      <c r="AX11" s="547"/>
      <c r="AY11" s="547"/>
      <c r="AZ11" s="547"/>
      <c r="BA11" s="548"/>
      <c r="BB11" s="324"/>
      <c r="BC11" s="173"/>
      <c r="BD11" s="291"/>
      <c r="BE11" s="292"/>
      <c r="BF11" s="292"/>
      <c r="BG11" s="292"/>
      <c r="BH11" s="292"/>
      <c r="BI11" s="292"/>
      <c r="BJ11" s="292"/>
      <c r="BK11" s="293"/>
      <c r="BL11" s="173"/>
      <c r="BM11" s="252"/>
      <c r="BN11" s="269"/>
      <c r="BO11" s="269"/>
      <c r="BP11" s="269"/>
      <c r="BQ11" s="269"/>
      <c r="BR11" s="269"/>
      <c r="BS11" s="269"/>
      <c r="BT11" s="270"/>
      <c r="BU11" s="173"/>
      <c r="BV11" s="265"/>
      <c r="BW11" s="314"/>
      <c r="BX11" s="314"/>
      <c r="BY11" s="314"/>
      <c r="BZ11" s="314"/>
      <c r="CA11" s="314"/>
      <c r="CB11" s="314"/>
      <c r="CC11" s="259"/>
      <c r="CD11" s="288"/>
      <c r="CE11" s="278"/>
      <c r="CF11" s="279"/>
      <c r="CG11" s="289"/>
      <c r="CH11" s="289"/>
      <c r="CI11" s="289"/>
      <c r="CJ11" s="289"/>
      <c r="CK11" s="289"/>
      <c r="CL11" s="290"/>
      <c r="CM11" s="173"/>
      <c r="CN11" s="278"/>
      <c r="CO11" s="279"/>
      <c r="CP11" s="289"/>
      <c r="CQ11" s="289"/>
      <c r="CR11" s="289"/>
      <c r="CS11" s="289"/>
      <c r="CT11" s="289"/>
      <c r="CU11" s="290"/>
      <c r="CV11" s="27"/>
      <c r="CW11" s="27"/>
    </row>
    <row r="12" spans="1:101" ht="39" customHeight="1" thickBot="1">
      <c r="A12" s="27"/>
      <c r="B12" s="490" t="s">
        <v>255</v>
      </c>
      <c r="C12" s="491"/>
      <c r="D12" s="491"/>
      <c r="E12" s="491"/>
      <c r="F12" s="491"/>
      <c r="G12" s="491"/>
      <c r="H12" s="491"/>
      <c r="I12" s="492"/>
      <c r="J12" s="173"/>
      <c r="K12" s="258"/>
      <c r="L12" s="275"/>
      <c r="M12" s="275"/>
      <c r="N12" s="275"/>
      <c r="O12" s="275"/>
      <c r="P12" s="276"/>
      <c r="Q12" s="552" t="s">
        <v>306</v>
      </c>
      <c r="R12" s="553"/>
      <c r="S12" s="173"/>
      <c r="T12" s="350"/>
      <c r="U12" s="357"/>
      <c r="V12" s="355"/>
      <c r="W12" s="538" t="s">
        <v>294</v>
      </c>
      <c r="X12" s="538"/>
      <c r="Y12" s="538"/>
      <c r="Z12" s="538"/>
      <c r="AA12" s="356"/>
      <c r="AB12" s="173"/>
      <c r="AC12" s="516" t="s">
        <v>209</v>
      </c>
      <c r="AD12" s="517"/>
      <c r="AE12" s="517"/>
      <c r="AF12" s="517"/>
      <c r="AG12" s="518"/>
      <c r="AH12" s="518"/>
      <c r="AI12" s="517"/>
      <c r="AJ12" s="519"/>
      <c r="AK12" s="173"/>
      <c r="AL12" s="258"/>
      <c r="AM12" s="275"/>
      <c r="AN12" s="275"/>
      <c r="AO12" s="275"/>
      <c r="AP12" s="275"/>
      <c r="AQ12" s="275"/>
      <c r="AR12" s="275"/>
      <c r="AS12" s="276"/>
      <c r="AT12" s="173"/>
      <c r="AU12" s="372"/>
      <c r="AV12" s="373"/>
      <c r="AW12" s="374"/>
      <c r="AX12" s="348"/>
      <c r="AY12" s="348"/>
      <c r="AZ12" s="348"/>
      <c r="BA12" s="349"/>
      <c r="BB12" s="326"/>
      <c r="BC12" s="173"/>
      <c r="BD12" s="529" t="s">
        <v>45</v>
      </c>
      <c r="BE12" s="530"/>
      <c r="BF12" s="530"/>
      <c r="BG12" s="530"/>
      <c r="BH12" s="530"/>
      <c r="BI12" s="530"/>
      <c r="BJ12" s="530"/>
      <c r="BK12" s="531"/>
      <c r="BL12" s="173"/>
      <c r="BM12" s="338"/>
      <c r="BN12" s="520" t="s">
        <v>265</v>
      </c>
      <c r="BO12" s="520"/>
      <c r="BP12" s="520"/>
      <c r="BQ12" s="520"/>
      <c r="BR12" s="520"/>
      <c r="BS12" s="520"/>
      <c r="BT12" s="339"/>
      <c r="BU12" s="173"/>
      <c r="BV12" s="501" t="s">
        <v>266</v>
      </c>
      <c r="BW12" s="502"/>
      <c r="BX12" s="502"/>
      <c r="BY12" s="502"/>
      <c r="BZ12" s="502"/>
      <c r="CA12" s="502"/>
      <c r="CB12" s="502"/>
      <c r="CC12" s="503"/>
      <c r="CD12" s="173"/>
      <c r="CE12" s="526" t="s">
        <v>267</v>
      </c>
      <c r="CF12" s="527"/>
      <c r="CG12" s="527"/>
      <c r="CH12" s="527"/>
      <c r="CI12" s="527"/>
      <c r="CJ12" s="527"/>
      <c r="CK12" s="527"/>
      <c r="CL12" s="528"/>
      <c r="CM12" s="173"/>
      <c r="CN12" s="526" t="s">
        <v>267</v>
      </c>
      <c r="CO12" s="527"/>
      <c r="CP12" s="527"/>
      <c r="CQ12" s="527"/>
      <c r="CR12" s="527"/>
      <c r="CS12" s="527"/>
      <c r="CT12" s="527"/>
      <c r="CU12" s="528"/>
      <c r="CV12" s="27"/>
      <c r="CW12" s="27"/>
    </row>
    <row r="13" spans="1:101" ht="39" customHeight="1" thickBot="1">
      <c r="A13" s="27"/>
      <c r="B13" s="253"/>
      <c r="C13" s="255"/>
      <c r="D13" s="255"/>
      <c r="E13" s="255"/>
      <c r="F13" s="255"/>
      <c r="G13" s="255"/>
      <c r="H13" s="255"/>
      <c r="I13" s="271"/>
      <c r="J13" s="173"/>
      <c r="K13" s="409"/>
      <c r="L13" s="549" t="s">
        <v>291</v>
      </c>
      <c r="M13" s="550"/>
      <c r="N13" s="550"/>
      <c r="O13" s="550"/>
      <c r="P13" s="550"/>
      <c r="Q13" s="551"/>
      <c r="R13" s="410"/>
      <c r="S13" s="173"/>
      <c r="T13" s="353"/>
      <c r="U13" s="535" t="s">
        <v>207</v>
      </c>
      <c r="V13" s="536"/>
      <c r="W13" s="536"/>
      <c r="X13" s="536"/>
      <c r="Y13" s="536"/>
      <c r="Z13" s="537"/>
      <c r="AA13" s="354"/>
      <c r="AB13" s="242"/>
      <c r="AC13" s="360"/>
      <c r="AD13" s="362" t="s">
        <v>307</v>
      </c>
      <c r="AE13" s="361"/>
      <c r="AF13" s="363"/>
      <c r="AG13" s="365" t="s">
        <v>297</v>
      </c>
      <c r="AH13" s="366"/>
      <c r="AI13" s="367" t="s">
        <v>298</v>
      </c>
      <c r="AJ13" s="368"/>
      <c r="AK13" s="174"/>
      <c r="AL13" s="473" t="s">
        <v>256</v>
      </c>
      <c r="AM13" s="474"/>
      <c r="AN13" s="474"/>
      <c r="AO13" s="474"/>
      <c r="AP13" s="474"/>
      <c r="AQ13" s="474"/>
      <c r="AR13" s="474"/>
      <c r="AS13" s="475"/>
      <c r="AT13" s="173"/>
      <c r="AU13" s="554" t="s">
        <v>263</v>
      </c>
      <c r="AV13" s="555"/>
      <c r="AW13" s="555"/>
      <c r="AX13" s="555"/>
      <c r="AY13" s="555"/>
      <c r="AZ13" s="555"/>
      <c r="BA13" s="555"/>
      <c r="BB13" s="556"/>
      <c r="BC13" s="219"/>
      <c r="BD13" s="294"/>
      <c r="BE13" s="295"/>
      <c r="BF13" s="295"/>
      <c r="BG13" s="295"/>
      <c r="BH13" s="295"/>
      <c r="BI13" s="295"/>
      <c r="BJ13" s="295"/>
      <c r="BK13" s="296"/>
      <c r="BL13" s="173"/>
      <c r="BM13" s="253"/>
      <c r="BN13" s="255"/>
      <c r="BO13" s="255"/>
      <c r="BP13" s="255"/>
      <c r="BQ13" s="255"/>
      <c r="BR13" s="255"/>
      <c r="BS13" s="255"/>
      <c r="BT13" s="271"/>
      <c r="BU13" s="173"/>
      <c r="BV13" s="260"/>
      <c r="BW13" s="272"/>
      <c r="BX13" s="272"/>
      <c r="BY13" s="272"/>
      <c r="BZ13" s="272"/>
      <c r="CA13" s="272"/>
      <c r="CB13" s="272"/>
      <c r="CC13" s="273"/>
      <c r="CD13" s="173"/>
      <c r="CE13" s="267"/>
      <c r="CF13" s="274"/>
      <c r="CG13" s="274"/>
      <c r="CH13" s="274"/>
      <c r="CI13" s="274"/>
      <c r="CJ13" s="274"/>
      <c r="CK13" s="274"/>
      <c r="CL13" s="283"/>
      <c r="CM13" s="173"/>
      <c r="CN13" s="267"/>
      <c r="CO13" s="274"/>
      <c r="CP13" s="274"/>
      <c r="CQ13" s="274"/>
      <c r="CR13" s="274"/>
      <c r="CS13" s="274"/>
      <c r="CT13" s="274"/>
      <c r="CU13" s="283"/>
      <c r="CV13" s="27"/>
      <c r="CW13" s="27"/>
    </row>
    <row r="14" spans="2:91" ht="33.75" customHeight="1">
      <c r="B14" s="178"/>
      <c r="J14" s="27"/>
      <c r="AB14" s="27"/>
      <c r="AT14" s="29"/>
      <c r="AU14" s="29"/>
      <c r="AV14" s="29"/>
      <c r="AW14" s="29"/>
      <c r="AX14" s="29"/>
      <c r="AY14" s="29"/>
      <c r="AZ14" s="29"/>
      <c r="BA14" s="29"/>
      <c r="BB14" s="29"/>
      <c r="BC14" s="73"/>
      <c r="BD14" s="29"/>
      <c r="BE14" s="29"/>
      <c r="BF14" s="29"/>
      <c r="BG14" s="29"/>
      <c r="BH14" s="29"/>
      <c r="BI14" s="29"/>
      <c r="BJ14" s="29"/>
      <c r="BK14" s="29"/>
      <c r="BL14" s="29"/>
      <c r="BU14" s="27"/>
      <c r="BV14" s="27"/>
      <c r="CD14" s="27"/>
      <c r="CM14" s="27"/>
    </row>
    <row r="15" spans="21:76" ht="33.75" customHeight="1" thickBot="1">
      <c r="U15" s="287" t="s">
        <v>180</v>
      </c>
      <c r="V15" s="287"/>
      <c r="W15" s="287"/>
      <c r="BX15" s="27"/>
    </row>
    <row r="16" spans="22:64" ht="33.75" customHeight="1" thickBot="1">
      <c r="V16" s="179"/>
      <c r="AK16" s="468" t="s">
        <v>36</v>
      </c>
      <c r="AL16" s="469"/>
      <c r="AM16" s="469"/>
      <c r="AN16" s="469"/>
      <c r="AO16" s="469"/>
      <c r="AP16" s="469"/>
      <c r="AQ16" s="469"/>
      <c r="AR16" s="469"/>
      <c r="AS16" s="469"/>
      <c r="AT16" s="469"/>
      <c r="AU16" s="469"/>
      <c r="AV16" s="469"/>
      <c r="AW16" s="469"/>
      <c r="AX16" s="469"/>
      <c r="AY16" s="469"/>
      <c r="AZ16" s="469"/>
      <c r="BA16" s="469"/>
      <c r="BB16" s="469"/>
      <c r="BC16" s="469"/>
      <c r="BD16" s="469"/>
      <c r="BE16" s="469"/>
      <c r="BF16" s="469"/>
      <c r="BG16" s="469"/>
      <c r="BH16" s="469"/>
      <c r="BI16" s="469"/>
      <c r="BJ16" s="469"/>
      <c r="BK16" s="469"/>
      <c r="BL16" s="470"/>
    </row>
    <row r="17" spans="5:77" ht="39" customHeight="1">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row>
    <row r="18" spans="5:77" ht="39" customHeight="1">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row>
  </sheetData>
  <sheetProtection/>
  <mergeCells count="47">
    <mergeCell ref="L11:Q11"/>
    <mergeCell ref="U13:Z13"/>
    <mergeCell ref="W12:Z12"/>
    <mergeCell ref="U11:Z11"/>
    <mergeCell ref="AD11:AI11"/>
    <mergeCell ref="AV11:BA11"/>
    <mergeCell ref="L13:Q13"/>
    <mergeCell ref="Q12:R12"/>
    <mergeCell ref="AU13:BB13"/>
    <mergeCell ref="CN12:CU12"/>
    <mergeCell ref="BE7:BJ7"/>
    <mergeCell ref="BV7:CC7"/>
    <mergeCell ref="BV4:CC4"/>
    <mergeCell ref="CE5:CL5"/>
    <mergeCell ref="CN7:CU7"/>
    <mergeCell ref="CN4:CU4"/>
    <mergeCell ref="BV12:CC12"/>
    <mergeCell ref="L6:Q6"/>
    <mergeCell ref="AV5:BA5"/>
    <mergeCell ref="AV4:BA4"/>
    <mergeCell ref="AC12:AJ12"/>
    <mergeCell ref="BN12:BS12"/>
    <mergeCell ref="BM9:CL10"/>
    <mergeCell ref="AM4:AR4"/>
    <mergeCell ref="CE12:CL12"/>
    <mergeCell ref="BD12:BK12"/>
    <mergeCell ref="BE4:BJ4"/>
    <mergeCell ref="AL7:AS7"/>
    <mergeCell ref="T7:AA7"/>
    <mergeCell ref="R1:AE1"/>
    <mergeCell ref="AK1:BL1"/>
    <mergeCell ref="BY1:CI1"/>
    <mergeCell ref="CO1:CS1"/>
    <mergeCell ref="CE7:CL7"/>
    <mergeCell ref="AV7:BA7"/>
    <mergeCell ref="U4:Z4"/>
    <mergeCell ref="K7:R7"/>
    <mergeCell ref="AK16:BL16"/>
    <mergeCell ref="M9:AP10"/>
    <mergeCell ref="AL13:AS13"/>
    <mergeCell ref="G5:H6"/>
    <mergeCell ref="C5:D5"/>
    <mergeCell ref="C3:H3"/>
    <mergeCell ref="L3:Q3"/>
    <mergeCell ref="C8:H8"/>
    <mergeCell ref="B12:I12"/>
    <mergeCell ref="U3:Z3"/>
  </mergeCells>
  <printOptions/>
  <pageMargins left="0.1968503937007874" right="0" top="0.3937007874015748" bottom="0.3937007874015748"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O72"/>
  <sheetViews>
    <sheetView zoomScale="90" zoomScaleNormal="90" zoomScalePageLayoutView="0" workbookViewId="0" topLeftCell="A16">
      <selection activeCell="E10" sqref="E10"/>
    </sheetView>
  </sheetViews>
  <sheetFormatPr defaultColWidth="9.00390625" defaultRowHeight="15" customHeight="1"/>
  <cols>
    <col min="1" max="1" width="1.37890625" style="0" customWidth="1"/>
    <col min="2" max="2" width="14.875" style="70" customWidth="1"/>
    <col min="6" max="6" width="3.25390625" style="0" customWidth="1"/>
    <col min="7" max="7" width="14.875" style="0" bestFit="1" customWidth="1"/>
    <col min="9" max="9" width="9.625" style="0" bestFit="1" customWidth="1"/>
    <col min="11" max="11" width="2.125" style="0" customWidth="1"/>
    <col min="12" max="12" width="15.875" style="0" customWidth="1"/>
    <col min="16" max="16" width="1.25" style="0" customWidth="1"/>
  </cols>
  <sheetData>
    <row r="1" spans="1:11" ht="15" customHeight="1" thickBot="1">
      <c r="A1" s="1"/>
      <c r="B1" s="45"/>
      <c r="C1" s="557" t="s">
        <v>61</v>
      </c>
      <c r="D1" s="558"/>
      <c r="E1" s="558"/>
      <c r="F1" s="558"/>
      <c r="G1" s="559"/>
      <c r="H1" s="1"/>
      <c r="I1" s="1"/>
      <c r="J1" s="1"/>
      <c r="K1" s="1"/>
    </row>
    <row r="2" spans="1:11" ht="15" customHeight="1">
      <c r="A2" s="1"/>
      <c r="B2" s="45"/>
      <c r="C2" s="2" t="s">
        <v>62</v>
      </c>
      <c r="D2" s="1"/>
      <c r="E2" s="1"/>
      <c r="F2" s="1"/>
      <c r="G2" s="1"/>
      <c r="H2" s="1"/>
      <c r="I2" s="1"/>
      <c r="J2" s="1"/>
      <c r="K2" s="1"/>
    </row>
    <row r="3" spans="1:11" ht="15" customHeight="1">
      <c r="A3" s="1"/>
      <c r="B3" s="45"/>
      <c r="C3" s="1"/>
      <c r="D3" s="1"/>
      <c r="E3" s="1"/>
      <c r="F3" s="1"/>
      <c r="G3" s="1"/>
      <c r="H3" s="1"/>
      <c r="I3" s="1"/>
      <c r="J3" s="1"/>
      <c r="K3" s="1"/>
    </row>
    <row r="4" spans="1:15" ht="15" customHeight="1">
      <c r="A4" s="1"/>
      <c r="B4" s="46" t="s">
        <v>63</v>
      </c>
      <c r="C4" s="47" t="s">
        <v>64</v>
      </c>
      <c r="D4" s="47" t="s">
        <v>65</v>
      </c>
      <c r="E4" s="47" t="s">
        <v>66</v>
      </c>
      <c r="F4" s="1"/>
      <c r="G4" s="48" t="s">
        <v>67</v>
      </c>
      <c r="H4" s="47" t="s">
        <v>64</v>
      </c>
      <c r="I4" s="47" t="s">
        <v>65</v>
      </c>
      <c r="J4" s="47" t="s">
        <v>66</v>
      </c>
      <c r="K4" s="1"/>
      <c r="L4" s="49" t="s">
        <v>68</v>
      </c>
      <c r="M4" s="47" t="s">
        <v>64</v>
      </c>
      <c r="N4" s="47" t="s">
        <v>65</v>
      </c>
      <c r="O4" s="47" t="s">
        <v>66</v>
      </c>
    </row>
    <row r="5" spans="1:15" ht="15" customHeight="1">
      <c r="A5" s="1"/>
      <c r="B5" s="46" t="s">
        <v>69</v>
      </c>
      <c r="C5" s="24">
        <f>C17</f>
        <v>134</v>
      </c>
      <c r="D5" s="50">
        <f>+C5/C8</f>
        <v>0.27800829875518673</v>
      </c>
      <c r="E5" s="51">
        <f>+E8*D5</f>
        <v>106.7551867219917</v>
      </c>
      <c r="F5" s="1"/>
      <c r="G5" s="8" t="s">
        <v>122</v>
      </c>
      <c r="H5" s="52">
        <v>34</v>
      </c>
      <c r="I5" s="50">
        <f>+H5/H15</f>
        <v>0.13934426229508196</v>
      </c>
      <c r="J5" s="51">
        <f>+J$15*I5</f>
        <v>27.087136929460577</v>
      </c>
      <c r="K5" s="1"/>
      <c r="L5" s="8" t="s">
        <v>116</v>
      </c>
      <c r="M5" s="52">
        <v>30</v>
      </c>
      <c r="N5" s="50">
        <f>+M5/M13</f>
        <v>0.28846153846153844</v>
      </c>
      <c r="O5" s="51">
        <f>+O13*N5</f>
        <v>23.900414937759336</v>
      </c>
    </row>
    <row r="6" spans="1:15" ht="15" customHeight="1">
      <c r="A6" s="1"/>
      <c r="B6" s="46" t="s">
        <v>67</v>
      </c>
      <c r="C6" s="24">
        <f>H15</f>
        <v>244</v>
      </c>
      <c r="D6" s="50">
        <f>+C6/C8</f>
        <v>0.5062240663900415</v>
      </c>
      <c r="E6" s="51">
        <f>+E8*D6</f>
        <v>194.39004149377593</v>
      </c>
      <c r="F6" s="1"/>
      <c r="G6" s="8" t="s">
        <v>154</v>
      </c>
      <c r="H6" s="52">
        <v>34</v>
      </c>
      <c r="I6" s="50">
        <f>+H6/H15</f>
        <v>0.13934426229508196</v>
      </c>
      <c r="J6" s="51">
        <f>+J$15*I6</f>
        <v>27.087136929460577</v>
      </c>
      <c r="K6" s="1"/>
      <c r="L6" s="8" t="s">
        <v>117</v>
      </c>
      <c r="M6" s="52">
        <v>25</v>
      </c>
      <c r="N6" s="50">
        <f>+M6/M13</f>
        <v>0.2403846153846154</v>
      </c>
      <c r="O6" s="51">
        <f>+O13*N6</f>
        <v>19.91701244813278</v>
      </c>
    </row>
    <row r="7" spans="1:15" ht="15" customHeight="1">
      <c r="A7" s="1"/>
      <c r="B7" s="46" t="s">
        <v>68</v>
      </c>
      <c r="C7" s="24">
        <f>M13</f>
        <v>104</v>
      </c>
      <c r="D7" s="50">
        <f>+C7/C8</f>
        <v>0.2157676348547718</v>
      </c>
      <c r="E7" s="51">
        <f>+E8*D7</f>
        <v>82.85477178423237</v>
      </c>
      <c r="F7" s="1"/>
      <c r="G7" s="8" t="s">
        <v>111</v>
      </c>
      <c r="H7" s="52">
        <v>51</v>
      </c>
      <c r="I7" s="50">
        <f>+H7/H15</f>
        <v>0.20901639344262296</v>
      </c>
      <c r="J7" s="51">
        <f aca="true" t="shared" si="0" ref="J7:J14">+J$15*I7</f>
        <v>40.63070539419087</v>
      </c>
      <c r="K7" s="1"/>
      <c r="L7" s="8" t="s">
        <v>126</v>
      </c>
      <c r="M7" s="52">
        <v>19</v>
      </c>
      <c r="N7" s="50">
        <f>+M7/M13</f>
        <v>0.18269230769230768</v>
      </c>
      <c r="O7" s="51">
        <f>+O13*N7</f>
        <v>15.136929460580912</v>
      </c>
    </row>
    <row r="8" spans="1:15" ht="15" customHeight="1">
      <c r="A8" s="1"/>
      <c r="B8" s="54" t="s">
        <v>70</v>
      </c>
      <c r="C8" s="55">
        <f>SUM(C5:C7)</f>
        <v>482</v>
      </c>
      <c r="D8" s="56">
        <f>SUM(D5:D7)</f>
        <v>1</v>
      </c>
      <c r="E8" s="57">
        <v>384</v>
      </c>
      <c r="F8" s="1"/>
      <c r="G8" s="8" t="s">
        <v>110</v>
      </c>
      <c r="H8" s="52">
        <v>12</v>
      </c>
      <c r="I8" s="50">
        <f>+H8/H15</f>
        <v>0.04918032786885246</v>
      </c>
      <c r="J8" s="51">
        <f t="shared" si="0"/>
        <v>9.560165975103734</v>
      </c>
      <c r="K8" s="1"/>
      <c r="L8" s="8" t="s">
        <v>119</v>
      </c>
      <c r="M8" s="52">
        <v>30</v>
      </c>
      <c r="N8" s="50">
        <f>+M8/M13</f>
        <v>0.28846153846153844</v>
      </c>
      <c r="O8" s="51">
        <f>+O13*N8</f>
        <v>23.900414937759336</v>
      </c>
    </row>
    <row r="9" spans="1:15" ht="15" customHeight="1">
      <c r="A9" s="1"/>
      <c r="B9" s="45"/>
      <c r="C9" s="1"/>
      <c r="D9" s="1"/>
      <c r="E9" s="1"/>
      <c r="F9" s="1"/>
      <c r="G9" s="8" t="s">
        <v>112</v>
      </c>
      <c r="H9" s="52">
        <v>34</v>
      </c>
      <c r="I9" s="50">
        <f>+H9/H15</f>
        <v>0.13934426229508196</v>
      </c>
      <c r="J9" s="51">
        <f t="shared" si="0"/>
        <v>27.087136929460577</v>
      </c>
      <c r="K9" s="1"/>
      <c r="L9" s="53"/>
      <c r="M9" s="52"/>
      <c r="N9" s="50">
        <f>+M9/M13</f>
        <v>0</v>
      </c>
      <c r="O9" s="51">
        <f>+O13*N9</f>
        <v>0</v>
      </c>
    </row>
    <row r="10" spans="1:15" ht="15" customHeight="1">
      <c r="A10" s="1"/>
      <c r="B10" s="46" t="s">
        <v>69</v>
      </c>
      <c r="C10" s="47" t="s">
        <v>64</v>
      </c>
      <c r="D10" s="47" t="s">
        <v>65</v>
      </c>
      <c r="E10" s="47" t="s">
        <v>66</v>
      </c>
      <c r="F10" s="1"/>
      <c r="G10" s="8" t="s">
        <v>114</v>
      </c>
      <c r="H10" s="52">
        <v>17</v>
      </c>
      <c r="I10" s="50">
        <f>+H10/H15</f>
        <v>0.06967213114754098</v>
      </c>
      <c r="J10" s="51">
        <f t="shared" si="0"/>
        <v>13.543568464730289</v>
      </c>
      <c r="K10" s="1"/>
      <c r="L10" s="53"/>
      <c r="M10" s="52"/>
      <c r="N10" s="50">
        <f>+M10/M13</f>
        <v>0</v>
      </c>
      <c r="O10" s="51">
        <f>+O13*N10</f>
        <v>0</v>
      </c>
    </row>
    <row r="11" spans="1:15" ht="15" customHeight="1">
      <c r="A11" s="1"/>
      <c r="B11" s="8" t="s">
        <v>121</v>
      </c>
      <c r="C11" s="7">
        <v>41</v>
      </c>
      <c r="D11" s="50">
        <f>+C11/C17</f>
        <v>0.30597014925373134</v>
      </c>
      <c r="E11" s="51">
        <f>+E17*D11</f>
        <v>32.66390041493776</v>
      </c>
      <c r="F11" s="1"/>
      <c r="G11" s="8" t="s">
        <v>123</v>
      </c>
      <c r="H11" s="52">
        <v>16</v>
      </c>
      <c r="I11" s="50">
        <f>+H11/H15</f>
        <v>0.06557377049180328</v>
      </c>
      <c r="J11" s="51">
        <f t="shared" si="0"/>
        <v>12.74688796680498</v>
      </c>
      <c r="K11" s="1"/>
      <c r="L11" s="53"/>
      <c r="M11" s="52"/>
      <c r="N11" s="50">
        <f>+M11/M13</f>
        <v>0</v>
      </c>
      <c r="O11" s="51">
        <f>+O13*N11</f>
        <v>0</v>
      </c>
    </row>
    <row r="12" spans="1:15" ht="15" customHeight="1">
      <c r="A12" s="1"/>
      <c r="B12" s="8" t="s">
        <v>163</v>
      </c>
      <c r="C12" s="7">
        <v>6</v>
      </c>
      <c r="D12" s="50">
        <f>+C12/C17</f>
        <v>0.04477611940298507</v>
      </c>
      <c r="E12" s="51">
        <f>+E17*D12</f>
        <v>4.780082987551867</v>
      </c>
      <c r="F12" s="1"/>
      <c r="G12" s="8" t="s">
        <v>125</v>
      </c>
      <c r="H12" s="52">
        <v>29</v>
      </c>
      <c r="I12" s="50">
        <f>+H12/H15</f>
        <v>0.11885245901639344</v>
      </c>
      <c r="J12" s="51">
        <f t="shared" si="0"/>
        <v>23.10373443983402</v>
      </c>
      <c r="K12" s="1"/>
      <c r="L12" s="53"/>
      <c r="M12" s="52"/>
      <c r="N12" s="50">
        <f>+M12/M13</f>
        <v>0</v>
      </c>
      <c r="O12" s="51">
        <f>+O13*N12</f>
        <v>0</v>
      </c>
    </row>
    <row r="13" spans="1:15" ht="15" customHeight="1">
      <c r="A13" s="1"/>
      <c r="B13" s="8" t="s">
        <v>107</v>
      </c>
      <c r="C13" s="7">
        <v>43</v>
      </c>
      <c r="D13" s="50">
        <f>+C13/C17</f>
        <v>0.3208955223880597</v>
      </c>
      <c r="E13" s="51">
        <f>+E17*D13</f>
        <v>34.25726141078838</v>
      </c>
      <c r="F13" s="1"/>
      <c r="G13" s="8" t="s">
        <v>115</v>
      </c>
      <c r="H13" s="52">
        <v>17</v>
      </c>
      <c r="I13" s="50">
        <f>+H13/H15</f>
        <v>0.06967213114754098</v>
      </c>
      <c r="J13" s="51">
        <f t="shared" si="0"/>
        <v>13.543568464730289</v>
      </c>
      <c r="K13" s="1"/>
      <c r="L13" s="55" t="s">
        <v>70</v>
      </c>
      <c r="M13" s="55">
        <f>SUM(M5:M12)</f>
        <v>104</v>
      </c>
      <c r="N13" s="72">
        <f>SUM(N5:N12)</f>
        <v>1</v>
      </c>
      <c r="O13" s="57">
        <f>E7</f>
        <v>82.85477178423237</v>
      </c>
    </row>
    <row r="14" spans="1:11" ht="15" customHeight="1">
      <c r="A14" s="1"/>
      <c r="B14" s="8" t="s">
        <v>165</v>
      </c>
      <c r="C14" s="7">
        <v>9</v>
      </c>
      <c r="D14" s="50">
        <f>+C14/C17</f>
        <v>0.06716417910447761</v>
      </c>
      <c r="E14" s="51">
        <f>+E17*D14</f>
        <v>7.170124481327801</v>
      </c>
      <c r="F14" s="1"/>
      <c r="G14" s="8"/>
      <c r="H14" s="52"/>
      <c r="I14" s="50">
        <f>+H14/H15</f>
        <v>0</v>
      </c>
      <c r="J14" s="51">
        <f t="shared" si="0"/>
        <v>0</v>
      </c>
      <c r="K14" s="1"/>
    </row>
    <row r="15" spans="1:15" ht="15" customHeight="1">
      <c r="A15" s="1"/>
      <c r="B15" s="8" t="s">
        <v>109</v>
      </c>
      <c r="C15" s="7">
        <v>35</v>
      </c>
      <c r="D15" s="50">
        <f>+C15/C17</f>
        <v>0.26119402985074625</v>
      </c>
      <c r="E15" s="51">
        <f>+E17*D15</f>
        <v>27.883817427385893</v>
      </c>
      <c r="F15" s="1"/>
      <c r="G15" s="55" t="s">
        <v>71</v>
      </c>
      <c r="H15" s="55">
        <f>SUM(H5:H14)</f>
        <v>244</v>
      </c>
      <c r="I15" s="56">
        <f>SUM(I5:I14)</f>
        <v>1</v>
      </c>
      <c r="J15" s="57">
        <f>E6</f>
        <v>194.39004149377593</v>
      </c>
      <c r="K15" s="1"/>
      <c r="O15" s="58"/>
    </row>
    <row r="16" spans="1:11" ht="15" customHeight="1">
      <c r="A16" s="1"/>
      <c r="B16" s="23"/>
      <c r="C16" s="7"/>
      <c r="D16" s="50">
        <f>+C16/C17</f>
        <v>0</v>
      </c>
      <c r="E16" s="51">
        <f>+E17*D16</f>
        <v>0</v>
      </c>
      <c r="F16" s="1"/>
      <c r="G16" s="1"/>
      <c r="H16" s="1"/>
      <c r="I16" s="1"/>
      <c r="J16" s="1"/>
      <c r="K16" s="1"/>
    </row>
    <row r="17" spans="1:11" ht="15" customHeight="1">
      <c r="A17" s="1"/>
      <c r="B17" s="54" t="s">
        <v>72</v>
      </c>
      <c r="C17" s="55">
        <f>SUM(C11:C16)</f>
        <v>134</v>
      </c>
      <c r="D17" s="56">
        <f>SUM(D11:D16)</f>
        <v>0.9999999999999999</v>
      </c>
      <c r="E17" s="57">
        <f>E5</f>
        <v>106.7551867219917</v>
      </c>
      <c r="F17" s="1"/>
      <c r="G17" s="1"/>
      <c r="H17" s="1"/>
      <c r="I17" s="1"/>
      <c r="J17" s="1"/>
      <c r="K17" s="1"/>
    </row>
    <row r="18" spans="1:11" ht="15" customHeight="1" thickBot="1">
      <c r="A18" s="1"/>
      <c r="B18" s="45"/>
      <c r="C18" s="1"/>
      <c r="D18" s="1"/>
      <c r="E18" s="1"/>
      <c r="F18" s="1"/>
      <c r="G18" s="1"/>
      <c r="H18" s="59"/>
      <c r="I18" s="1"/>
      <c r="J18" s="1"/>
      <c r="K18" s="1"/>
    </row>
    <row r="19" spans="1:11" ht="15" customHeight="1" thickBot="1">
      <c r="A19" s="1"/>
      <c r="B19" s="45"/>
      <c r="C19" s="152" t="s">
        <v>73</v>
      </c>
      <c r="D19" s="153"/>
      <c r="E19" s="153"/>
      <c r="F19" s="153"/>
      <c r="G19" s="154"/>
      <c r="H19" s="1"/>
      <c r="I19" s="1"/>
      <c r="J19" s="1"/>
      <c r="K19" s="1"/>
    </row>
    <row r="20" spans="1:11" ht="15" customHeight="1">
      <c r="A20" s="1"/>
      <c r="B20" s="45"/>
      <c r="C20" s="2"/>
      <c r="D20" s="1"/>
      <c r="E20" s="1"/>
      <c r="F20" s="60"/>
      <c r="G20" s="60"/>
      <c r="H20" s="1"/>
      <c r="I20" s="1"/>
      <c r="J20" s="1"/>
      <c r="K20" s="1"/>
    </row>
    <row r="21" spans="1:11" ht="15" customHeight="1">
      <c r="A21" s="1"/>
      <c r="B21" s="45"/>
      <c r="C21" s="1"/>
      <c r="D21" s="1"/>
      <c r="E21" s="1"/>
      <c r="F21" s="1"/>
      <c r="G21" s="1" t="s">
        <v>45</v>
      </c>
      <c r="H21" s="1">
        <v>0</v>
      </c>
      <c r="I21" s="1"/>
      <c r="J21" s="1"/>
      <c r="K21" s="1"/>
    </row>
    <row r="22" spans="1:11" ht="15" customHeight="1">
      <c r="A22" s="1"/>
      <c r="B22" s="46" t="s">
        <v>63</v>
      </c>
      <c r="C22" s="47" t="s">
        <v>64</v>
      </c>
      <c r="D22" s="47" t="s">
        <v>65</v>
      </c>
      <c r="E22" s="47" t="s">
        <v>66</v>
      </c>
      <c r="F22" s="1"/>
      <c r="G22" s="1"/>
      <c r="H22" s="1"/>
      <c r="I22" s="1"/>
      <c r="J22" s="1"/>
      <c r="K22" s="1"/>
    </row>
    <row r="23" spans="1:15" ht="15" customHeight="1">
      <c r="A23" s="1"/>
      <c r="B23" s="46" t="str">
        <f aca="true" t="shared" si="1" ref="B23:C25">B5</f>
        <v>東予</v>
      </c>
      <c r="C23" s="46">
        <f t="shared" si="1"/>
        <v>134</v>
      </c>
      <c r="D23" s="50">
        <f>+C23/C26</f>
        <v>0.27800829875518673</v>
      </c>
      <c r="E23" s="51">
        <f>+E26*D23</f>
        <v>86.73858921161826</v>
      </c>
      <c r="F23" s="1"/>
      <c r="G23" s="48" t="s">
        <v>67</v>
      </c>
      <c r="H23" s="47" t="s">
        <v>64</v>
      </c>
      <c r="I23" s="47" t="s">
        <v>65</v>
      </c>
      <c r="J23" s="47" t="s">
        <v>66</v>
      </c>
      <c r="K23" s="1"/>
      <c r="L23" s="49" t="s">
        <v>68</v>
      </c>
      <c r="M23" s="47" t="s">
        <v>64</v>
      </c>
      <c r="N23" s="47" t="s">
        <v>65</v>
      </c>
      <c r="O23" s="47" t="s">
        <v>66</v>
      </c>
    </row>
    <row r="24" spans="1:15" ht="15" customHeight="1">
      <c r="A24" s="1"/>
      <c r="B24" s="46" t="str">
        <f t="shared" si="1"/>
        <v>中予</v>
      </c>
      <c r="C24" s="46">
        <f t="shared" si="1"/>
        <v>244</v>
      </c>
      <c r="D24" s="50">
        <f>+C24/C26</f>
        <v>0.5062240663900415</v>
      </c>
      <c r="E24" s="51">
        <f>+E26*D24</f>
        <v>157.94190871369295</v>
      </c>
      <c r="F24" s="1"/>
      <c r="G24" s="46" t="str">
        <f aca="true" t="shared" si="2" ref="G24:H33">G5</f>
        <v>五百木ＳＣ</v>
      </c>
      <c r="H24" s="46">
        <f t="shared" si="2"/>
        <v>34</v>
      </c>
      <c r="I24" s="50">
        <f aca="true" t="shared" si="3" ref="I24:I33">+H24/H$34</f>
        <v>0.13934426229508196</v>
      </c>
      <c r="J24" s="51">
        <f>+J$34*I24</f>
        <v>22.008298755186722</v>
      </c>
      <c r="K24" s="1"/>
      <c r="L24" s="46" t="str">
        <f aca="true" t="shared" si="4" ref="L24:M31">L5</f>
        <v>クアＳＳ</v>
      </c>
      <c r="M24" s="46">
        <f t="shared" si="4"/>
        <v>30</v>
      </c>
      <c r="N24" s="50">
        <f>+M24/M32</f>
        <v>0.28846153846153844</v>
      </c>
      <c r="O24" s="51">
        <f>+O32*N24</f>
        <v>19.41908713692946</v>
      </c>
    </row>
    <row r="25" spans="1:15" ht="15" customHeight="1">
      <c r="A25" s="1"/>
      <c r="B25" s="46" t="str">
        <f t="shared" si="1"/>
        <v>南予</v>
      </c>
      <c r="C25" s="46">
        <f t="shared" si="1"/>
        <v>104</v>
      </c>
      <c r="D25" s="50">
        <f>+C25/C26</f>
        <v>0.2157676348547718</v>
      </c>
      <c r="E25" s="51">
        <f>+E26*D25</f>
        <v>67.3195020746888</v>
      </c>
      <c r="F25" s="1"/>
      <c r="G25" s="46" t="str">
        <f t="shared" si="2"/>
        <v>アズサ松山</v>
      </c>
      <c r="H25" s="46">
        <f t="shared" si="2"/>
        <v>34</v>
      </c>
      <c r="I25" s="50">
        <f t="shared" si="3"/>
        <v>0.13934426229508196</v>
      </c>
      <c r="J25" s="51">
        <f aca="true" t="shared" si="5" ref="J25:J33">+J$34*I25</f>
        <v>22.008298755186722</v>
      </c>
      <c r="K25" s="1"/>
      <c r="L25" s="46" t="str">
        <f t="shared" si="4"/>
        <v>SC宇和島</v>
      </c>
      <c r="M25" s="46">
        <f t="shared" si="4"/>
        <v>25</v>
      </c>
      <c r="N25" s="50">
        <f>+M25/M32</f>
        <v>0.2403846153846154</v>
      </c>
      <c r="O25" s="51">
        <f>+O32*N25</f>
        <v>16.182572614107883</v>
      </c>
    </row>
    <row r="26" spans="1:15" ht="15" customHeight="1">
      <c r="A26" s="1"/>
      <c r="B26" s="54" t="s">
        <v>74</v>
      </c>
      <c r="C26" s="55">
        <f>SUM(C23:C25)</f>
        <v>482</v>
      </c>
      <c r="D26" s="56">
        <f>SUM(D23:D25)</f>
        <v>1</v>
      </c>
      <c r="E26" s="57">
        <f>696-E8-H21</f>
        <v>312</v>
      </c>
      <c r="F26" s="1"/>
      <c r="G26" s="46" t="str">
        <f t="shared" si="2"/>
        <v>かしま道後</v>
      </c>
      <c r="H26" s="46">
        <f t="shared" si="2"/>
        <v>51</v>
      </c>
      <c r="I26" s="50">
        <f t="shared" si="3"/>
        <v>0.20901639344262296</v>
      </c>
      <c r="J26" s="51">
        <v>39</v>
      </c>
      <c r="K26" s="1"/>
      <c r="L26" s="46" t="str">
        <f t="shared" si="4"/>
        <v>リー保内</v>
      </c>
      <c r="M26" s="46">
        <f t="shared" si="4"/>
        <v>19</v>
      </c>
      <c r="N26" s="50">
        <f>+M26/M32</f>
        <v>0.18269230769230768</v>
      </c>
      <c r="O26" s="51">
        <f>+O32*N26</f>
        <v>12.29875518672199</v>
      </c>
    </row>
    <row r="27" spans="1:15" ht="15" customHeight="1">
      <c r="A27" s="1"/>
      <c r="B27" s="45"/>
      <c r="C27" s="1"/>
      <c r="D27" s="1"/>
      <c r="E27" s="1"/>
      <c r="F27" s="1"/>
      <c r="G27" s="46" t="str">
        <f t="shared" si="2"/>
        <v>かしま天山</v>
      </c>
      <c r="H27" s="46">
        <f t="shared" si="2"/>
        <v>12</v>
      </c>
      <c r="I27" s="50">
        <f t="shared" si="3"/>
        <v>0.04918032786885246</v>
      </c>
      <c r="J27" s="51">
        <f t="shared" si="5"/>
        <v>7.767634854771784</v>
      </c>
      <c r="K27" s="1"/>
      <c r="L27" s="46" t="str">
        <f t="shared" si="4"/>
        <v>八幡浜ＳＣ</v>
      </c>
      <c r="M27" s="46">
        <f t="shared" si="4"/>
        <v>30</v>
      </c>
      <c r="N27" s="50">
        <f>+M27/M32</f>
        <v>0.28846153846153844</v>
      </c>
      <c r="O27" s="51">
        <f>+O32*N27</f>
        <v>19.41908713692946</v>
      </c>
    </row>
    <row r="28" spans="1:15" ht="15" customHeight="1">
      <c r="A28" s="1"/>
      <c r="B28" s="46" t="s">
        <v>69</v>
      </c>
      <c r="C28" s="47" t="s">
        <v>64</v>
      </c>
      <c r="D28" s="47" t="s">
        <v>65</v>
      </c>
      <c r="E28" s="47" t="s">
        <v>66</v>
      </c>
      <c r="F28" s="1"/>
      <c r="G28" s="46" t="str">
        <f t="shared" si="2"/>
        <v>南海DC</v>
      </c>
      <c r="H28" s="46">
        <f t="shared" si="2"/>
        <v>34</v>
      </c>
      <c r="I28" s="50">
        <f t="shared" si="3"/>
        <v>0.13934426229508196</v>
      </c>
      <c r="J28" s="51">
        <f t="shared" si="5"/>
        <v>22.008298755186722</v>
      </c>
      <c r="K28" s="1"/>
      <c r="L28" s="46">
        <f t="shared" si="4"/>
        <v>0</v>
      </c>
      <c r="M28" s="46">
        <f t="shared" si="4"/>
        <v>0</v>
      </c>
      <c r="N28" s="50">
        <f>+M28/M32</f>
        <v>0</v>
      </c>
      <c r="O28" s="51">
        <f>+O32*N28</f>
        <v>0</v>
      </c>
    </row>
    <row r="29" spans="1:15" ht="15" customHeight="1">
      <c r="A29" s="1"/>
      <c r="B29" s="46" t="str">
        <f>B11</f>
        <v>エリエールＳＣ</v>
      </c>
      <c r="C29" s="46">
        <f>C11</f>
        <v>41</v>
      </c>
      <c r="D29" s="50">
        <f>+C29/C35</f>
        <v>0.30597014925373134</v>
      </c>
      <c r="E29" s="51">
        <f>+E35*D29</f>
        <v>26.53941908713693</v>
      </c>
      <c r="F29" s="1"/>
      <c r="G29" s="46" t="str">
        <f t="shared" si="2"/>
        <v>南海朝生田</v>
      </c>
      <c r="H29" s="46">
        <f t="shared" si="2"/>
        <v>17</v>
      </c>
      <c r="I29" s="50">
        <f t="shared" si="3"/>
        <v>0.06967213114754098</v>
      </c>
      <c r="J29" s="51">
        <f t="shared" si="5"/>
        <v>11.004149377593361</v>
      </c>
      <c r="K29" s="1"/>
      <c r="L29" s="46">
        <f t="shared" si="4"/>
        <v>0</v>
      </c>
      <c r="M29" s="46">
        <f t="shared" si="4"/>
        <v>0</v>
      </c>
      <c r="N29" s="50">
        <f>+M29/M32</f>
        <v>0</v>
      </c>
      <c r="O29" s="51">
        <f>+O32*N29</f>
        <v>0</v>
      </c>
    </row>
    <row r="30" spans="1:15" ht="15" customHeight="1">
      <c r="A30" s="1"/>
      <c r="B30" s="46" t="str">
        <f>B12</f>
        <v>フィッタ新居浜</v>
      </c>
      <c r="C30" s="46">
        <f>C12</f>
        <v>6</v>
      </c>
      <c r="D30" s="50">
        <f>+C30/C35</f>
        <v>0.04477611940298507</v>
      </c>
      <c r="E30" s="51">
        <f>+E35*D30</f>
        <v>3.883817427385892</v>
      </c>
      <c r="F30" s="1"/>
      <c r="G30" s="46" t="str">
        <f t="shared" si="2"/>
        <v>フィッタ松山</v>
      </c>
      <c r="H30" s="46">
        <f t="shared" si="2"/>
        <v>16</v>
      </c>
      <c r="I30" s="50">
        <f t="shared" si="3"/>
        <v>0.06557377049180328</v>
      </c>
      <c r="J30" s="51">
        <f t="shared" si="5"/>
        <v>10.356846473029046</v>
      </c>
      <c r="K30" s="1"/>
      <c r="L30" s="46">
        <f t="shared" si="4"/>
        <v>0</v>
      </c>
      <c r="M30" s="46">
        <f t="shared" si="4"/>
        <v>0</v>
      </c>
      <c r="N30" s="50">
        <f>+M30/M32</f>
        <v>0</v>
      </c>
      <c r="O30" s="51">
        <f>+O32*N30</f>
        <v>0</v>
      </c>
    </row>
    <row r="31" spans="1:15" ht="15" customHeight="1">
      <c r="A31" s="1"/>
      <c r="B31" s="46" t="str">
        <f aca="true" t="shared" si="6" ref="B31:C34">B13</f>
        <v>ファイブテン</v>
      </c>
      <c r="C31" s="46">
        <f t="shared" si="6"/>
        <v>43</v>
      </c>
      <c r="D31" s="50">
        <f>+C31/C35</f>
        <v>0.3208955223880597</v>
      </c>
      <c r="E31" s="51">
        <f>+E35*D31</f>
        <v>27.83402489626556</v>
      </c>
      <c r="F31" s="1"/>
      <c r="G31" s="46" t="str">
        <f t="shared" si="2"/>
        <v>石原ＳＣ</v>
      </c>
      <c r="H31" s="46">
        <f t="shared" si="2"/>
        <v>29</v>
      </c>
      <c r="I31" s="50">
        <f t="shared" si="3"/>
        <v>0.11885245901639344</v>
      </c>
      <c r="J31" s="51">
        <f t="shared" si="5"/>
        <v>18.771784232365146</v>
      </c>
      <c r="K31" s="1"/>
      <c r="L31" s="46">
        <f t="shared" si="4"/>
        <v>0</v>
      </c>
      <c r="M31" s="46">
        <f t="shared" si="4"/>
        <v>0</v>
      </c>
      <c r="N31" s="50">
        <f>+M31/M32</f>
        <v>0</v>
      </c>
      <c r="O31" s="51">
        <f>+O32*N31</f>
        <v>0</v>
      </c>
    </row>
    <row r="32" spans="1:15" ht="15" customHeight="1">
      <c r="A32" s="1"/>
      <c r="B32" s="46" t="str">
        <f t="shared" si="6"/>
        <v>ファイブテン東予</v>
      </c>
      <c r="C32" s="46">
        <f t="shared" si="6"/>
        <v>9</v>
      </c>
      <c r="D32" s="50">
        <f>+C32/C35</f>
        <v>0.06716417910447761</v>
      </c>
      <c r="E32" s="51">
        <f>+E35*D32</f>
        <v>5.825726141078839</v>
      </c>
      <c r="F32" s="1"/>
      <c r="G32" s="46" t="str">
        <f t="shared" si="2"/>
        <v>Again</v>
      </c>
      <c r="H32" s="46">
        <f t="shared" si="2"/>
        <v>17</v>
      </c>
      <c r="I32" s="50">
        <f t="shared" si="3"/>
        <v>0.06967213114754098</v>
      </c>
      <c r="J32" s="51">
        <f t="shared" si="5"/>
        <v>11.004149377593361</v>
      </c>
      <c r="K32" s="1"/>
      <c r="L32" s="55" t="s">
        <v>74</v>
      </c>
      <c r="M32" s="55">
        <f>SUM(M24:M31)</f>
        <v>104</v>
      </c>
      <c r="N32" s="72">
        <f>SUM(N24:N31)</f>
        <v>1</v>
      </c>
      <c r="O32" s="57">
        <f>E25</f>
        <v>67.3195020746888</v>
      </c>
    </row>
    <row r="33" spans="1:11" ht="15" customHeight="1">
      <c r="A33" s="1"/>
      <c r="B33" s="46" t="str">
        <f t="shared" si="6"/>
        <v>マコトSC双葉</v>
      </c>
      <c r="C33" s="46">
        <f t="shared" si="6"/>
        <v>35</v>
      </c>
      <c r="D33" s="50">
        <f>+C33/C35</f>
        <v>0.26119402985074625</v>
      </c>
      <c r="E33" s="51">
        <f>+E35*D33</f>
        <v>22.655601659751035</v>
      </c>
      <c r="F33" s="1"/>
      <c r="G33" s="46">
        <f t="shared" si="2"/>
        <v>0</v>
      </c>
      <c r="H33" s="46">
        <f t="shared" si="2"/>
        <v>0</v>
      </c>
      <c r="I33" s="50">
        <f t="shared" si="3"/>
        <v>0</v>
      </c>
      <c r="J33" s="51">
        <f t="shared" si="5"/>
        <v>0</v>
      </c>
      <c r="K33" s="1"/>
    </row>
    <row r="34" spans="1:11" ht="15" customHeight="1">
      <c r="A34" s="1"/>
      <c r="B34" s="46">
        <f t="shared" si="6"/>
        <v>0</v>
      </c>
      <c r="C34" s="46">
        <f t="shared" si="6"/>
        <v>0</v>
      </c>
      <c r="D34" s="50">
        <f>+C34/C35</f>
        <v>0</v>
      </c>
      <c r="E34" s="51">
        <f>+E35*D34</f>
        <v>0</v>
      </c>
      <c r="F34" s="1"/>
      <c r="G34" s="55" t="s">
        <v>74</v>
      </c>
      <c r="H34" s="55">
        <f>SUM(H24:H33)</f>
        <v>244</v>
      </c>
      <c r="I34" s="56">
        <f>SUM(I24:I33)</f>
        <v>1</v>
      </c>
      <c r="J34" s="57">
        <f>E24</f>
        <v>157.94190871369295</v>
      </c>
      <c r="K34" s="1"/>
    </row>
    <row r="35" spans="1:11" ht="15" customHeight="1">
      <c r="A35" s="1"/>
      <c r="B35" s="54" t="s">
        <v>74</v>
      </c>
      <c r="C35" s="55">
        <f>SUM(C29:C34)</f>
        <v>134</v>
      </c>
      <c r="D35" s="56">
        <f>SUM(D29:D34)</f>
        <v>0.9999999999999999</v>
      </c>
      <c r="E35" s="57">
        <f>E23</f>
        <v>86.73858921161826</v>
      </c>
      <c r="F35" s="1"/>
      <c r="G35" s="1"/>
      <c r="H35" s="1"/>
      <c r="I35" s="1"/>
      <c r="J35" s="1"/>
      <c r="K35" s="1"/>
    </row>
    <row r="36" spans="1:11" ht="6" customHeight="1">
      <c r="A36" s="1"/>
      <c r="B36" s="45"/>
      <c r="C36" s="1"/>
      <c r="D36" s="1"/>
      <c r="E36" s="1"/>
      <c r="F36" s="1"/>
      <c r="G36" s="1"/>
      <c r="H36" s="1"/>
      <c r="I36" s="1"/>
      <c r="J36" s="156"/>
      <c r="K36" s="1"/>
    </row>
    <row r="37" spans="1:11" ht="15" customHeight="1">
      <c r="A37" s="1"/>
      <c r="B37" s="61"/>
      <c r="C37" s="62"/>
      <c r="D37" s="62"/>
      <c r="E37" s="62"/>
      <c r="F37" s="1"/>
      <c r="G37" s="1"/>
      <c r="H37" s="1"/>
      <c r="I37" s="1"/>
      <c r="J37" s="1"/>
      <c r="K37" s="1"/>
    </row>
    <row r="38" spans="1:11" ht="15" customHeight="1">
      <c r="A38" s="1"/>
      <c r="B38" s="61"/>
      <c r="C38" s="62"/>
      <c r="D38" s="62"/>
      <c r="E38" s="62"/>
      <c r="F38" s="1"/>
      <c r="G38" s="62"/>
      <c r="H38" s="62"/>
      <c r="I38" s="1"/>
      <c r="J38" s="1"/>
      <c r="K38" s="1"/>
    </row>
    <row r="39" spans="1:11" ht="15" customHeight="1">
      <c r="A39" s="1"/>
      <c r="B39" s="61"/>
      <c r="C39" s="62"/>
      <c r="D39" s="62"/>
      <c r="E39" s="62"/>
      <c r="F39" s="62"/>
      <c r="G39" s="62"/>
      <c r="H39" s="62"/>
      <c r="I39" s="1"/>
      <c r="J39" s="1"/>
      <c r="K39" s="1"/>
    </row>
    <row r="40" spans="1:11" ht="15" customHeight="1">
      <c r="A40" s="1"/>
      <c r="B40" s="61"/>
      <c r="C40" s="62"/>
      <c r="D40" s="62"/>
      <c r="E40" s="62"/>
      <c r="F40" s="62"/>
      <c r="G40" s="62"/>
      <c r="H40" s="62"/>
      <c r="I40" s="1"/>
      <c r="J40" s="1"/>
      <c r="K40" s="1"/>
    </row>
    <row r="41" spans="1:11" ht="15" customHeight="1">
      <c r="A41" s="1"/>
      <c r="B41" s="61"/>
      <c r="C41" s="62"/>
      <c r="D41" s="62"/>
      <c r="E41" s="62"/>
      <c r="F41" s="62"/>
      <c r="G41" s="62"/>
      <c r="H41" s="62"/>
      <c r="I41" s="1"/>
      <c r="J41" s="1"/>
      <c r="K41" s="1"/>
    </row>
    <row r="42" spans="1:11" ht="15" customHeight="1">
      <c r="A42" s="1"/>
      <c r="B42" s="61"/>
      <c r="C42" s="62"/>
      <c r="D42" s="62"/>
      <c r="E42" s="62"/>
      <c r="F42" s="62"/>
      <c r="G42" s="62"/>
      <c r="H42" s="62"/>
      <c r="I42" s="1"/>
      <c r="J42" s="1"/>
      <c r="K42" s="1"/>
    </row>
    <row r="43" spans="1:11" ht="15" customHeight="1">
      <c r="A43" s="1"/>
      <c r="B43" s="61"/>
      <c r="C43" s="62"/>
      <c r="D43" s="62"/>
      <c r="E43" s="62"/>
      <c r="F43" s="62"/>
      <c r="G43" s="62"/>
      <c r="H43" s="62"/>
      <c r="I43" s="1"/>
      <c r="J43" s="1"/>
      <c r="K43" s="1"/>
    </row>
    <row r="44" spans="1:11" ht="15" customHeight="1">
      <c r="A44" s="1"/>
      <c r="B44" s="61"/>
      <c r="C44" s="62"/>
      <c r="D44" s="62"/>
      <c r="E44" s="62"/>
      <c r="F44" s="62"/>
      <c r="G44" s="62"/>
      <c r="H44" s="62"/>
      <c r="I44" s="1"/>
      <c r="J44" s="1"/>
      <c r="K44" s="1"/>
    </row>
    <row r="45" spans="1:11" ht="15" customHeight="1">
      <c r="A45" s="1"/>
      <c r="B45" s="61"/>
      <c r="C45" s="62"/>
      <c r="D45" s="62"/>
      <c r="E45" s="62"/>
      <c r="F45" s="62"/>
      <c r="G45" s="62"/>
      <c r="H45" s="62"/>
      <c r="I45" s="1"/>
      <c r="J45" s="1"/>
      <c r="K45" s="1"/>
    </row>
    <row r="46" spans="1:11" ht="15" customHeight="1">
      <c r="A46" s="1"/>
      <c r="B46" s="61"/>
      <c r="C46" s="62"/>
      <c r="D46" s="62"/>
      <c r="E46" s="62"/>
      <c r="F46" s="62"/>
      <c r="G46" s="62"/>
      <c r="H46" s="62"/>
      <c r="I46" s="1"/>
      <c r="J46" s="1"/>
      <c r="K46" s="1"/>
    </row>
    <row r="47" spans="1:11" ht="15" customHeight="1">
      <c r="A47" s="1"/>
      <c r="B47" s="61"/>
      <c r="C47" s="62"/>
      <c r="D47" s="62"/>
      <c r="E47" s="62"/>
      <c r="F47" s="62"/>
      <c r="G47" s="62"/>
      <c r="H47" s="62"/>
      <c r="I47" s="1"/>
      <c r="J47" s="1"/>
      <c r="K47" s="1"/>
    </row>
    <row r="48" spans="1:11" ht="15" customHeight="1">
      <c r="A48" s="1"/>
      <c r="B48" s="61"/>
      <c r="C48" s="62"/>
      <c r="D48" s="62"/>
      <c r="E48" s="62"/>
      <c r="F48" s="62"/>
      <c r="G48" s="27"/>
      <c r="H48" s="27"/>
      <c r="I48" s="59"/>
      <c r="J48" s="59"/>
      <c r="K48" s="1"/>
    </row>
    <row r="49" spans="1:11" ht="15" customHeight="1">
      <c r="A49" s="1"/>
      <c r="B49" s="61"/>
      <c r="C49" s="62"/>
      <c r="D49" s="62"/>
      <c r="E49" s="62"/>
      <c r="F49" s="62"/>
      <c r="G49" s="62"/>
      <c r="H49" s="62"/>
      <c r="I49" s="1"/>
      <c r="J49" s="1"/>
      <c r="K49" s="1"/>
    </row>
    <row r="50" spans="1:11" ht="15" customHeight="1">
      <c r="A50" s="1"/>
      <c r="B50" s="61"/>
      <c r="C50" s="62"/>
      <c r="D50" s="62"/>
      <c r="E50" s="62"/>
      <c r="F50" s="62"/>
      <c r="G50" s="27"/>
      <c r="H50" s="27"/>
      <c r="K50" s="1"/>
    </row>
    <row r="51" spans="1:11" ht="15" customHeight="1">
      <c r="A51" s="1"/>
      <c r="B51" s="61"/>
      <c r="C51" s="62"/>
      <c r="D51" s="62"/>
      <c r="E51" s="62"/>
      <c r="F51" s="62"/>
      <c r="G51" s="27"/>
      <c r="H51" s="27"/>
      <c r="K51" s="1"/>
    </row>
    <row r="52" spans="1:11" ht="15" customHeight="1">
      <c r="A52" s="1"/>
      <c r="B52" s="61"/>
      <c r="C52" s="62"/>
      <c r="D52" s="63"/>
      <c r="E52" s="62"/>
      <c r="F52" s="62"/>
      <c r="G52" s="27"/>
      <c r="H52" s="27"/>
      <c r="K52" s="1"/>
    </row>
    <row r="53" spans="1:11" ht="15" customHeight="1">
      <c r="A53" s="1"/>
      <c r="B53" s="61"/>
      <c r="C53" s="62"/>
      <c r="D53" s="62"/>
      <c r="E53" s="62"/>
      <c r="F53" s="27"/>
      <c r="G53" s="27"/>
      <c r="H53" s="27"/>
      <c r="K53" s="59"/>
    </row>
    <row r="54" spans="1:11" ht="15" customHeight="1">
      <c r="A54" s="1"/>
      <c r="B54" s="64"/>
      <c r="C54" s="65"/>
      <c r="D54" s="65"/>
      <c r="E54" s="65"/>
      <c r="F54" s="62"/>
      <c r="G54" s="27"/>
      <c r="H54" s="27"/>
      <c r="K54" s="1"/>
    </row>
    <row r="55" spans="1:11" ht="15" customHeight="1">
      <c r="A55" s="1"/>
      <c r="B55" s="66"/>
      <c r="C55" s="67"/>
      <c r="D55" s="68"/>
      <c r="E55" s="69"/>
      <c r="F55" s="62"/>
      <c r="K55" s="1"/>
    </row>
    <row r="56" spans="1:11" ht="15" customHeight="1">
      <c r="A56" s="1"/>
      <c r="B56" s="66"/>
      <c r="C56" s="67"/>
      <c r="D56" s="68"/>
      <c r="E56" s="69"/>
      <c r="F56" s="1"/>
      <c r="K56" s="1"/>
    </row>
    <row r="57" spans="1:11" ht="15" customHeight="1">
      <c r="A57" s="1"/>
      <c r="B57" s="66"/>
      <c r="C57" s="67"/>
      <c r="D57" s="68"/>
      <c r="E57" s="69"/>
      <c r="F57" s="1"/>
      <c r="K57" s="1"/>
    </row>
    <row r="58" spans="1:11" ht="15" customHeight="1">
      <c r="A58" s="1"/>
      <c r="B58" s="66"/>
      <c r="C58" s="67"/>
      <c r="D58" s="68"/>
      <c r="E58" s="69"/>
      <c r="F58" s="1"/>
      <c r="K58" s="1"/>
    </row>
    <row r="59" spans="1:11" ht="15" customHeight="1">
      <c r="A59" s="1"/>
      <c r="B59" s="66"/>
      <c r="C59" s="67"/>
      <c r="D59" s="68"/>
      <c r="E59" s="69"/>
      <c r="F59" s="1"/>
      <c r="K59" s="1"/>
    </row>
    <row r="60" spans="1:11" ht="15" customHeight="1">
      <c r="A60" s="1"/>
      <c r="B60" s="66"/>
      <c r="C60" s="67"/>
      <c r="D60" s="68"/>
      <c r="E60" s="69"/>
      <c r="F60" s="1"/>
      <c r="K60" s="1"/>
    </row>
    <row r="61" spans="1:11" ht="15" customHeight="1">
      <c r="A61" s="1"/>
      <c r="B61" s="64"/>
      <c r="C61" s="67"/>
      <c r="D61" s="68"/>
      <c r="E61" s="69"/>
      <c r="F61" s="1"/>
      <c r="K61" s="1"/>
    </row>
    <row r="62" spans="1:11" ht="15" customHeight="1">
      <c r="A62" s="1"/>
      <c r="B62" s="64"/>
      <c r="C62" s="67"/>
      <c r="D62" s="68"/>
      <c r="E62" s="67"/>
      <c r="F62" s="1"/>
      <c r="K62" s="1"/>
    </row>
    <row r="63" spans="1:11" ht="15" customHeight="1">
      <c r="A63" s="1"/>
      <c r="B63" s="64"/>
      <c r="C63" s="67"/>
      <c r="D63" s="68"/>
      <c r="E63" s="67"/>
      <c r="F63" s="1"/>
      <c r="K63" s="1"/>
    </row>
    <row r="64" spans="1:11" ht="15" customHeight="1">
      <c r="A64" s="1"/>
      <c r="B64" s="64"/>
      <c r="C64" s="67"/>
      <c r="D64" s="68"/>
      <c r="E64" s="67"/>
      <c r="F64" s="1"/>
      <c r="K64" s="1"/>
    </row>
    <row r="65" spans="1:11" ht="15" customHeight="1">
      <c r="A65" s="1"/>
      <c r="B65" s="64"/>
      <c r="C65" s="67"/>
      <c r="D65" s="68"/>
      <c r="E65" s="67"/>
      <c r="F65" s="1"/>
      <c r="K65" s="1"/>
    </row>
    <row r="66" spans="1:11" ht="15" customHeight="1">
      <c r="A66" s="1"/>
      <c r="B66" s="64"/>
      <c r="C66" s="67"/>
      <c r="D66" s="68"/>
      <c r="E66" s="67"/>
      <c r="F66" s="1"/>
      <c r="K66" s="1"/>
    </row>
    <row r="67" spans="1:11" ht="15" customHeight="1">
      <c r="A67" s="1"/>
      <c r="B67" s="64"/>
      <c r="C67" s="67"/>
      <c r="D67" s="68"/>
      <c r="E67" s="67"/>
      <c r="F67" s="1"/>
      <c r="K67" s="1"/>
    </row>
    <row r="68" spans="1:11" ht="15" customHeight="1">
      <c r="A68" s="1"/>
      <c r="B68" s="64"/>
      <c r="C68" s="67"/>
      <c r="D68" s="68"/>
      <c r="E68" s="67"/>
      <c r="F68" s="1"/>
      <c r="K68" s="1"/>
    </row>
    <row r="69" spans="1:11" ht="15" customHeight="1">
      <c r="A69" s="1"/>
      <c r="B69" s="45"/>
      <c r="C69" s="1"/>
      <c r="D69" s="1"/>
      <c r="E69" s="1"/>
      <c r="F69" s="1"/>
      <c r="K69" s="1"/>
    </row>
    <row r="70" spans="1:11" ht="15" customHeight="1">
      <c r="A70" s="1"/>
      <c r="B70" s="45"/>
      <c r="C70" s="1"/>
      <c r="D70" s="1"/>
      <c r="E70" s="1"/>
      <c r="F70" s="1"/>
      <c r="K70" s="1"/>
    </row>
    <row r="71" spans="1:11" ht="15" customHeight="1">
      <c r="A71" s="1"/>
      <c r="B71" s="45"/>
      <c r="C71" s="1"/>
      <c r="D71" s="1"/>
      <c r="E71" s="1"/>
      <c r="F71" s="1"/>
      <c r="K71" s="1"/>
    </row>
    <row r="72" spans="1:11" ht="15" customHeight="1">
      <c r="A72" s="1"/>
      <c r="F72" s="1"/>
      <c r="K72" s="1"/>
    </row>
  </sheetData>
  <sheetProtection/>
  <mergeCells count="1">
    <mergeCell ref="C1:G1"/>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fukushima</dc:creator>
  <cp:keywords/>
  <dc:description/>
  <cp:lastModifiedBy>fukushima</cp:lastModifiedBy>
  <cp:lastPrinted>2018-11-27T06:25:07Z</cp:lastPrinted>
  <dcterms:created xsi:type="dcterms:W3CDTF">1997-01-08T22:48:59Z</dcterms:created>
  <dcterms:modified xsi:type="dcterms:W3CDTF">2020-01-21T07:17:26Z</dcterms:modified>
  <cp:category/>
  <cp:version/>
  <cp:contentType/>
  <cp:contentStatus/>
</cp:coreProperties>
</file>