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88" tabRatio="615" activeTab="0"/>
  </bookViews>
  <sheets>
    <sheet name="参加案内" sheetId="1" r:id="rId1"/>
    <sheet name="Ｗ－ＵＰ" sheetId="2" r:id="rId2"/>
    <sheet name="タイムテーブル" sheetId="3" r:id="rId3"/>
    <sheet name="参加数" sheetId="4" r:id="rId4"/>
    <sheet name="観覧席座席割" sheetId="5" state="hidden" r:id="rId5"/>
    <sheet name="アクア観覧席 " sheetId="6" r:id="rId6"/>
    <sheet name="招集席等" sheetId="7" r:id="rId7"/>
  </sheets>
  <definedNames>
    <definedName name="A">#REF!</definedName>
  </definedNames>
  <calcPr fullCalcOnLoad="1"/>
</workbook>
</file>

<file path=xl/sharedStrings.xml><?xml version="1.0" encoding="utf-8"?>
<sst xmlns="http://schemas.openxmlformats.org/spreadsheetml/2006/main" count="1253" uniqueCount="374">
  <si>
    <t>クラブ名</t>
  </si>
  <si>
    <t>選手数</t>
  </si>
  <si>
    <t>座席数割</t>
  </si>
  <si>
    <t>愛媛県</t>
  </si>
  <si>
    <t>高知県</t>
  </si>
  <si>
    <t>観覧席座席割り</t>
  </si>
  <si>
    <t>＊入場の混乱を避ける為にクラブごとに割り振りいたしました。ご了承ください。</t>
  </si>
  <si>
    <t>保護者席</t>
  </si>
  <si>
    <t>選手席</t>
  </si>
  <si>
    <t>ウォーミングアップ等のお知らせ</t>
  </si>
  <si>
    <t>　アクアパレットまつやま</t>
  </si>
  <si>
    <t>【そ の 他】</t>
  </si>
  <si>
    <t>・ゴミは各クラブ・各自で必ずお持ち帰り下さい。</t>
  </si>
  <si>
    <t>･選手はプール内上履き禁止といたします。通路及び応援席の裸足での通行は禁止いたします。</t>
  </si>
  <si>
    <t>・本大会での盗難・事故等は責任を負いかねますので予めご了承下さい。</t>
  </si>
  <si>
    <t>駐車場についてのご注意</t>
  </si>
  <si>
    <t>１日目</t>
  </si>
  <si>
    <t>アクアパレット観覧席配置図</t>
  </si>
  <si>
    <t>参加クラブ一覧表</t>
  </si>
  <si>
    <t>参加人数</t>
  </si>
  <si>
    <t>参加種目別</t>
  </si>
  <si>
    <t>リレー種目別</t>
  </si>
  <si>
    <t>@\2000</t>
  </si>
  <si>
    <t>参加費</t>
  </si>
  <si>
    <t>合　　計</t>
  </si>
  <si>
    <t>競技役員</t>
  </si>
  <si>
    <t>振込金額</t>
  </si>
  <si>
    <t>男</t>
  </si>
  <si>
    <t>女</t>
  </si>
  <si>
    <t>部数</t>
  </si>
  <si>
    <t>合計</t>
  </si>
  <si>
    <t>申込金</t>
  </si>
  <si>
    <t>男女</t>
  </si>
  <si>
    <t>合　　　　　　　計</t>
  </si>
  <si>
    <t>％</t>
  </si>
  <si>
    <t>ＴＯＴＡＬ</t>
  </si>
  <si>
    <t>ＴＯＴＡＬ</t>
  </si>
  <si>
    <t>ＴＯＴＡＬ</t>
  </si>
  <si>
    <t>ＴＯＴＡＬ</t>
  </si>
  <si>
    <t>本プール</t>
  </si>
  <si>
    <t>【日　　程】　</t>
  </si>
  <si>
    <t>（</t>
  </si>
  <si>
    <t>）</t>
  </si>
  <si>
    <t>【会　　場】　</t>
  </si>
  <si>
    <t>【開　　場】　</t>
  </si>
  <si>
    <t>　選手　</t>
  </si>
  <si>
    <t>【競技開始】　　</t>
  </si>
  <si>
    <t>競技終了予定　</t>
  </si>
  <si>
    <t>　大会会場の方からの要請もあります。各クラブが責任を持って徹底して下さい。宜しくお願い致します。</t>
  </si>
  <si>
    <t>大　　会　　第　　１　　日　　目</t>
  </si>
  <si>
    <t>差額</t>
  </si>
  <si>
    <t>@￥５,000</t>
  </si>
  <si>
    <t>日</t>
  </si>
  <si>
    <t>赤字返金</t>
  </si>
  <si>
    <t>当日</t>
  </si>
  <si>
    <t>徳島県</t>
  </si>
  <si>
    <t>香川県</t>
  </si>
  <si>
    <t>コーチ席</t>
  </si>
  <si>
    <t>ハッピーＳＳ</t>
  </si>
  <si>
    <t>@\1000</t>
  </si>
  <si>
    <t>プログラム＠1000</t>
  </si>
  <si>
    <t>愛</t>
  </si>
  <si>
    <t>媛</t>
  </si>
  <si>
    <t>参加クラブ一覧表</t>
  </si>
  <si>
    <t>ク  　 ラ 　  ブ  　 名</t>
  </si>
  <si>
    <t>略　　　称</t>
  </si>
  <si>
    <t>参加人数</t>
  </si>
  <si>
    <t>参加種目別</t>
  </si>
  <si>
    <t>リレー種目</t>
  </si>
  <si>
    <t>プロ</t>
  </si>
  <si>
    <t>男</t>
  </si>
  <si>
    <t>女</t>
  </si>
  <si>
    <t>部数</t>
  </si>
  <si>
    <t>エリエールSS</t>
  </si>
  <si>
    <t>ファイブテン</t>
  </si>
  <si>
    <t>ﾌｧｲﾌﾞﾃﾝ東予</t>
  </si>
  <si>
    <t>フィッタ新居浜</t>
  </si>
  <si>
    <t>五百木SC</t>
  </si>
  <si>
    <t>かしま道後</t>
  </si>
  <si>
    <t>かしま天山</t>
  </si>
  <si>
    <t>アズサ松山</t>
  </si>
  <si>
    <t>南海DC</t>
  </si>
  <si>
    <t>南海朝生田</t>
  </si>
  <si>
    <t>Again</t>
  </si>
  <si>
    <t>石原ＳＣ</t>
  </si>
  <si>
    <t>フィッタ松山</t>
  </si>
  <si>
    <t>八幡浜ＳＣ</t>
  </si>
  <si>
    <t>リー保内</t>
  </si>
  <si>
    <t>コミュニティ</t>
  </si>
  <si>
    <t>クアSS</t>
  </si>
  <si>
    <t>空港ＳＳ</t>
  </si>
  <si>
    <t>ＪＳＳ高知</t>
  </si>
  <si>
    <t>コナミ高知</t>
  </si>
  <si>
    <t>みかづきＳＳ</t>
  </si>
  <si>
    <t>窪川ＳＣ</t>
  </si>
  <si>
    <t>さくらＳＣ</t>
  </si>
  <si>
    <t>伊藤ＳＳ</t>
  </si>
  <si>
    <t>坂出伊藤ＳＳ</t>
  </si>
  <si>
    <t>ＪＳＳセンコー</t>
  </si>
  <si>
    <t>サンダＳＳ</t>
  </si>
  <si>
    <t>サンダＳＨＩＤＯ</t>
  </si>
  <si>
    <t>ＷＡＭ</t>
  </si>
  <si>
    <t>瀬戸内ＳＳ</t>
  </si>
  <si>
    <t>瀬戸内ＳＳ屋島</t>
  </si>
  <si>
    <t>高松ＳＣ</t>
  </si>
  <si>
    <t>ＯＫＳＳ</t>
  </si>
  <si>
    <t>ＯＫ脇町</t>
  </si>
  <si>
    <t>ＯＫ藍住</t>
  </si>
  <si>
    <t>かもめ競泳塾</t>
  </si>
  <si>
    <t>トビウオＳＳ川内</t>
  </si>
  <si>
    <t>ドルフィン三加茂</t>
  </si>
  <si>
    <t>ハッピー阿南</t>
  </si>
  <si>
    <t>ハッピー鴨島</t>
  </si>
  <si>
    <t>合　　　　　　　計</t>
  </si>
  <si>
    <t>フィッタ松山</t>
  </si>
  <si>
    <t>アズサ松山</t>
  </si>
  <si>
    <t>南海ＤＣ</t>
  </si>
  <si>
    <t>石原ＳＣ</t>
  </si>
  <si>
    <t>ご注意願います。</t>
  </si>
  <si>
    <r>
      <t>利用になりますのでご注意ください。</t>
    </r>
    <r>
      <rPr>
        <b/>
        <sz val="12"/>
        <rFont val="ＭＳ Ｐゴシック"/>
        <family val="3"/>
      </rPr>
      <t>１階ホールからの入場はできません。</t>
    </r>
  </si>
  <si>
    <r>
      <t>また、飲食等は禁止となります。</t>
    </r>
    <r>
      <rPr>
        <b/>
        <sz val="12"/>
        <rFont val="ＭＳ Ｐゴシック"/>
        <family val="3"/>
      </rPr>
      <t>利用制限が守れない場合は次回開催が出来なくなりますので</t>
    </r>
  </si>
  <si>
    <t>･控え室とプール間は、よく体を拭いて通行して下さい。濡れたままの通行は禁止です。</t>
  </si>
  <si>
    <t>　</t>
  </si>
  <si>
    <t>ファイブテン新居浜</t>
  </si>
  <si>
    <t>ファイブテン東予</t>
  </si>
  <si>
    <t>マコトスイミングクラブ双葉</t>
  </si>
  <si>
    <t>マコトＳＣ双葉</t>
  </si>
  <si>
    <t>瀬戸内温泉スイミング</t>
  </si>
  <si>
    <t>アズサスポーツ松山</t>
  </si>
  <si>
    <t>五百木スイミングクラブ</t>
  </si>
  <si>
    <t>五百木ＳＣ</t>
  </si>
  <si>
    <t>南海ドルフィンクラブ古三津</t>
  </si>
  <si>
    <t>石原スポーツクラブ</t>
  </si>
  <si>
    <t>フィッタ松前</t>
  </si>
  <si>
    <t>コナミスポーツクラブ松山</t>
  </si>
  <si>
    <t>コナミ松山</t>
  </si>
  <si>
    <t>リー保内</t>
  </si>
  <si>
    <t>八幡浜市民スポーツセンター</t>
  </si>
  <si>
    <t>八幡浜ＳＣ</t>
  </si>
  <si>
    <t>Ｂ＆Ｇ愛南スイミング</t>
  </si>
  <si>
    <t>Ｂ＆Ｇ愛南</t>
  </si>
  <si>
    <t xml:space="preserve"> </t>
  </si>
  <si>
    <t>選手入場門は南側(坊ちゃん球場側・スロープ側）になります。</t>
  </si>
  <si>
    <t>Ｗ－ｕｐ時間</t>
  </si>
  <si>
    <t>Ｗ－ｕｐチーム･人数</t>
  </si>
  <si>
    <t>別紙の通り</t>
  </si>
  <si>
    <t>開場後～競技終了まで</t>
  </si>
  <si>
    <t>飛び込み禁止</t>
  </si>
  <si>
    <t>サブプール（23Ｍ）</t>
  </si>
  <si>
    <t>しませんので、譲り合ってご使用下さい。</t>
  </si>
  <si>
    <t>Ｗ－ｕｐは25Ｍメインプールは別紙の通り、割り振ってあります。23Ｍサブプールは指定</t>
  </si>
  <si>
    <t>フィッタ新居浜</t>
  </si>
  <si>
    <t>　</t>
  </si>
  <si>
    <t>　　　　　実行委員長　　　　　愛媛県スイミングクラブ協会競技水泳委員長　　　福島孝志</t>
  </si>
  <si>
    <t>愛媛県スイミングクラブ協会　競技水泳委員長　福島孝志</t>
  </si>
  <si>
    <t>フィッタ重信</t>
  </si>
  <si>
    <r>
      <t>更衣室については１階更衣室が使えるようになりましたが、</t>
    </r>
    <r>
      <rPr>
        <b/>
        <sz val="12"/>
        <rFont val="ＭＳ Ｐゴシック"/>
        <family val="3"/>
      </rPr>
      <t>プールサイド側入り口</t>
    </r>
    <r>
      <rPr>
        <b/>
        <sz val="12"/>
        <color indexed="10"/>
        <rFont val="ＭＳ Ｐゴシック"/>
        <family val="3"/>
      </rPr>
      <t>からのみの</t>
    </r>
  </si>
  <si>
    <t>鍵は利用できませんので貴重品は各クラブで責任を以って管理してください。</t>
  </si>
  <si>
    <t>合計</t>
  </si>
  <si>
    <t>エリエールＳＲＴ</t>
  </si>
  <si>
    <t>ＭＥＳＳＡ</t>
  </si>
  <si>
    <t>重信</t>
  </si>
  <si>
    <t>フィッタ川之江</t>
  </si>
  <si>
    <t>五百木</t>
  </si>
  <si>
    <t>南海</t>
  </si>
  <si>
    <t>マコト</t>
  </si>
  <si>
    <t>瀬温泉</t>
  </si>
  <si>
    <t>自由席</t>
  </si>
  <si>
    <t>使用しない選手は各自が折返し役員に申し出る事</t>
  </si>
  <si>
    <t>「 バックストロークレッジ」を使用します。</t>
  </si>
  <si>
    <t>・競技役員の車は北第２駐車場に停めて下さい。</t>
  </si>
  <si>
    <t>合計</t>
  </si>
  <si>
    <t>エンジョイスポーツジーアップ</t>
  </si>
  <si>
    <t>Ｚ－ＵＰ</t>
  </si>
  <si>
    <t>MG瀬戸内</t>
  </si>
  <si>
    <t>フィッタエミフルＭＡＳＡＫＩ</t>
  </si>
  <si>
    <t>ＭＥＳＳＡ</t>
  </si>
  <si>
    <t>Ｒｙｕｏｗスイミングスクール</t>
  </si>
  <si>
    <t>Ｒｙｕｏｗ</t>
  </si>
  <si>
    <t>リーステーション</t>
  </si>
  <si>
    <t>ＡｚｕＭａｘ</t>
  </si>
  <si>
    <t>もーにスイミングスクール</t>
  </si>
  <si>
    <t>もーにSS</t>
  </si>
  <si>
    <t>えいしスイミングクラブ北条</t>
  </si>
  <si>
    <t>えいし北条</t>
  </si>
  <si>
    <t>えいしスイミングクラブ砥部</t>
  </si>
  <si>
    <t>えいし砥部</t>
  </si>
  <si>
    <t>アズサ</t>
  </si>
  <si>
    <t>東予</t>
  </si>
  <si>
    <t>北条</t>
  </si>
  <si>
    <t>もーに</t>
  </si>
  <si>
    <t>2021.1.10</t>
  </si>
  <si>
    <t>伊予ＳＣ</t>
  </si>
  <si>
    <t>ＡＲＴ</t>
  </si>
  <si>
    <t>フィッタ吉田</t>
  </si>
  <si>
    <t>西条ＳＣ</t>
  </si>
  <si>
    <t>朝倉スイムチーム</t>
  </si>
  <si>
    <t>西条スイミングクラブ</t>
  </si>
  <si>
    <t xml:space="preserve"> </t>
  </si>
  <si>
    <t xml:space="preserve"> </t>
  </si>
  <si>
    <t>日</t>
  </si>
  <si>
    <t>・今大会は、参加数375名　延種目646種目　リレー86種目となりました。</t>
  </si>
  <si>
    <t>競技が無事、終れるように各クラブのご協力をお願いします。</t>
  </si>
  <si>
    <t>・クラブバスは北第3駐車場（プール前）に停めて下さい。</t>
  </si>
  <si>
    <t>アズサ松山</t>
  </si>
  <si>
    <t>エミフル松前</t>
  </si>
  <si>
    <t>中予</t>
  </si>
  <si>
    <t>Ｂ＆Ｇ愛南</t>
  </si>
  <si>
    <t>ＭＥＳＳＡ　</t>
  </si>
  <si>
    <t>ＭＧ瀬戸内</t>
  </si>
  <si>
    <t>ＭＧ双葉</t>
  </si>
  <si>
    <t>Ｒｙｕｏｗ　</t>
  </si>
  <si>
    <t>Ｚ－Ｕｐ</t>
  </si>
  <si>
    <t>モーニＳＳ</t>
  </si>
  <si>
    <t>八幡浜ＳＣ</t>
  </si>
  <si>
    <t>地区</t>
  </si>
  <si>
    <t>東・南予　　　　　　　中予のリレーのないクラブ</t>
  </si>
  <si>
    <t>　　</t>
  </si>
  <si>
    <t>※原則、上記の通り地区で分けていますが、東・南予の選手で</t>
  </si>
  <si>
    <t>砥部</t>
  </si>
  <si>
    <t>ファイブ新</t>
  </si>
  <si>
    <t>コナミ</t>
  </si>
  <si>
    <t>保内</t>
  </si>
  <si>
    <t>西条</t>
  </si>
  <si>
    <t>八幡浜</t>
  </si>
  <si>
    <t>施設側の要望により、灰色部分の座席の使用は不可です。（荷物を置くことは可能）</t>
  </si>
  <si>
    <t xml:space="preserve"> YouTube　　　　撮影席</t>
  </si>
  <si>
    <t>プールサイド</t>
  </si>
  <si>
    <t>自販機</t>
  </si>
  <si>
    <t>トイレ</t>
  </si>
  <si>
    <t>ストレッチスペース（場所取り禁止）</t>
  </si>
  <si>
    <t>受付</t>
  </si>
  <si>
    <t>招集所　</t>
  </si>
  <si>
    <t>通常</t>
  </si>
  <si>
    <t>今回</t>
  </si>
  <si>
    <t>エレベータ</t>
  </si>
  <si>
    <t>メインプール</t>
  </si>
  <si>
    <t>サブプール</t>
  </si>
  <si>
    <t>付近</t>
  </si>
  <si>
    <t>観覧席</t>
  </si>
  <si>
    <t>招集所</t>
  </si>
  <si>
    <t>場所取り禁止</t>
  </si>
  <si>
    <t>一方通行！</t>
  </si>
  <si>
    <t>階段</t>
  </si>
  <si>
    <t>使用不可</t>
  </si>
  <si>
    <t>歩行プール</t>
  </si>
  <si>
    <t>　　　　　　　　</t>
  </si>
  <si>
    <t>ホール側から</t>
  </si>
  <si>
    <t>更衣室入口</t>
  </si>
  <si>
    <t>台・レッジ付　ダッシュレーン</t>
  </si>
  <si>
    <t>出入り禁止</t>
  </si>
  <si>
    <t>選手入り口</t>
  </si>
  <si>
    <t>区　　　分</t>
  </si>
  <si>
    <t>距離</t>
  </si>
  <si>
    <t>種　　　目</t>
  </si>
  <si>
    <t>区分</t>
  </si>
  <si>
    <t>組</t>
  </si>
  <si>
    <t>時間</t>
  </si>
  <si>
    <t>Ｔ決勝</t>
  </si>
  <si>
    <t>D</t>
  </si>
  <si>
    <t>休憩</t>
  </si>
  <si>
    <t>B</t>
  </si>
  <si>
    <t>バタフライ</t>
  </si>
  <si>
    <t>メドレーリレー</t>
  </si>
  <si>
    <t>ＣＳ</t>
  </si>
  <si>
    <t>男子</t>
  </si>
  <si>
    <t>平泳ぎ</t>
  </si>
  <si>
    <t>合同</t>
  </si>
  <si>
    <t>Ｎｏ40とＮｏ42合同</t>
  </si>
  <si>
    <t>Ｎｏ72　Ｎｏ74合同</t>
  </si>
  <si>
    <t>Ｎｏ64　Ｎｏ65　Ｎｏ66　合同</t>
  </si>
  <si>
    <t>Ｎｏ93　Ｎｏ95合同</t>
  </si>
  <si>
    <t>競技終了</t>
  </si>
  <si>
    <t>7：50～8：30</t>
  </si>
  <si>
    <t>8：30～9：10</t>
  </si>
  <si>
    <t>に出場する選手は、7:50～8：30でのアップを認めます。</t>
  </si>
  <si>
    <t>競技時間</t>
  </si>
  <si>
    <t>№</t>
  </si>
  <si>
    <t>女子</t>
  </si>
  <si>
    <t>4×50m</t>
  </si>
  <si>
    <t>メドレーリレー</t>
  </si>
  <si>
    <t>男子</t>
  </si>
  <si>
    <t>4×50m</t>
  </si>
  <si>
    <t>メドレーリレー</t>
  </si>
  <si>
    <t>B</t>
  </si>
  <si>
    <t>C</t>
  </si>
  <si>
    <t>C</t>
  </si>
  <si>
    <t>女子</t>
  </si>
  <si>
    <t>4×100m</t>
  </si>
  <si>
    <t>メドレーリレー</t>
  </si>
  <si>
    <t>D</t>
  </si>
  <si>
    <t>男子</t>
  </si>
  <si>
    <t>4×100m</t>
  </si>
  <si>
    <t>メドレーリレー</t>
  </si>
  <si>
    <t>D</t>
  </si>
  <si>
    <t>女子</t>
  </si>
  <si>
    <t>4×100m</t>
  </si>
  <si>
    <t>ＣＳ</t>
  </si>
  <si>
    <t>男子</t>
  </si>
  <si>
    <t>ＣＳ</t>
  </si>
  <si>
    <t>　</t>
  </si>
  <si>
    <t>200m</t>
  </si>
  <si>
    <t>200m</t>
  </si>
  <si>
    <t>個人メドレー</t>
  </si>
  <si>
    <t>B</t>
  </si>
  <si>
    <t>200m</t>
  </si>
  <si>
    <t>個人メドレー</t>
  </si>
  <si>
    <t>C</t>
  </si>
  <si>
    <t>個人メドレー</t>
  </si>
  <si>
    <t>D</t>
  </si>
  <si>
    <t>ＣＳ</t>
  </si>
  <si>
    <t>800m</t>
  </si>
  <si>
    <t>自由形</t>
  </si>
  <si>
    <t>1500m</t>
  </si>
  <si>
    <t>自由形</t>
  </si>
  <si>
    <t>50m</t>
  </si>
  <si>
    <t>50m</t>
  </si>
  <si>
    <t>50m</t>
  </si>
  <si>
    <t>B</t>
  </si>
  <si>
    <t>女子</t>
  </si>
  <si>
    <t>Ｃ</t>
  </si>
  <si>
    <t>Ｃ</t>
  </si>
  <si>
    <t>50m</t>
  </si>
  <si>
    <t>自由形</t>
  </si>
  <si>
    <t>ＣＳ</t>
  </si>
  <si>
    <t>200m</t>
  </si>
  <si>
    <t>D</t>
  </si>
  <si>
    <t>背泳ぎ</t>
  </si>
  <si>
    <t>　</t>
  </si>
  <si>
    <t xml:space="preserve"> </t>
  </si>
  <si>
    <t>C・Ｓ</t>
  </si>
  <si>
    <t>Ｃ・Ｓ</t>
  </si>
  <si>
    <t>バタフライ</t>
  </si>
  <si>
    <t>CS</t>
  </si>
  <si>
    <t>400m</t>
  </si>
  <si>
    <t>個人メドレー</t>
  </si>
  <si>
    <t>100m</t>
  </si>
  <si>
    <t>Ｎｏ100　Ｎｏ101　Ｎｏ103　合同</t>
  </si>
  <si>
    <t>4×50m</t>
  </si>
  <si>
    <t>フリーリレー</t>
  </si>
  <si>
    <t>男子</t>
  </si>
  <si>
    <t>C</t>
  </si>
  <si>
    <t>4×100m</t>
  </si>
  <si>
    <t xml:space="preserve"> </t>
  </si>
  <si>
    <t>フィ新　</t>
  </si>
  <si>
    <t>フィ川</t>
  </si>
  <si>
    <t>Z-up</t>
  </si>
  <si>
    <t>ART</t>
  </si>
  <si>
    <t>エリエ</t>
  </si>
  <si>
    <t>八幡浜</t>
  </si>
  <si>
    <t>MESSA</t>
  </si>
  <si>
    <t>伊予</t>
  </si>
  <si>
    <t>AZU</t>
  </si>
  <si>
    <t>吉田</t>
  </si>
  <si>
    <t>Ryuow</t>
  </si>
  <si>
    <t>愛南</t>
  </si>
  <si>
    <t>北条　</t>
  </si>
  <si>
    <t>石原</t>
  </si>
  <si>
    <t>フィ松山</t>
  </si>
  <si>
    <t>エミフル</t>
  </si>
  <si>
    <t>コナミ</t>
  </si>
  <si>
    <t>コナミ</t>
  </si>
  <si>
    <t>アズサ</t>
  </si>
  <si>
    <t>アズサ</t>
  </si>
  <si>
    <t>アズサ</t>
  </si>
  <si>
    <t>　自由席　</t>
  </si>
  <si>
    <t>原則、オーバーザトップ・レース中通告で行います（時間により通告を省く場合があります）</t>
  </si>
  <si>
    <t>第47回JSCA新年フェスティバル水泳競技大会</t>
  </si>
  <si>
    <t>2～8レーン飛び込み禁止</t>
  </si>
  <si>
    <t>1レーンのみバックストロークレッジ有　ターンサイドからの一方通行　飛び込み可</t>
  </si>
  <si>
    <t>Ｎｏ.1～4　4×50Ｍメドレーリレー　Ｎｏ.5～8　4×100Ｍメドレーリレー</t>
  </si>
  <si>
    <t>←</t>
  </si>
  <si>
    <t>8:15～8：30　公式スタート　1～7レーン予定</t>
  </si>
  <si>
    <t>8:55～9：10　公式スタート　1～7レーン予定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</si>
</sst>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ss.00"/>
    <numFmt numFmtId="177" formatCode="&quot;Yes&quot;;&quot;Yes&quot;;&quot;No&quot;"/>
    <numFmt numFmtId="178" formatCode="&quot;True&quot;;&quot;True&quot;;&quot;False&quot;"/>
    <numFmt numFmtId="179" formatCode="&quot;On&quot;;&quot;On&quot;;&quot;Off&quot;"/>
    <numFmt numFmtId="180" formatCode="0_);[Red]\(0\)"/>
    <numFmt numFmtId="181" formatCode="&quot;～&quot;0"/>
    <numFmt numFmtId="182" formatCode="#,##0_ "/>
    <numFmt numFmtId="183" formatCode="@&quot;組&quot;"/>
    <numFmt numFmtId="184" formatCode="0_ "/>
    <numFmt numFmtId="185" formatCode="[$-411]ggge&quot;年&quot;m&quot;月&quot;d&quot;日&quot;;@"/>
    <numFmt numFmtId="186" formatCode="aaa"/>
    <numFmt numFmtId="187" formatCode="#,##0&quot;組&quot;"/>
    <numFmt numFmtId="188" formatCode="h:mm&quot;～&quot;"/>
    <numFmt numFmtId="189" formatCode="m/d"/>
    <numFmt numFmtId="190" formatCode="#,##0&quot;円&quot;"/>
    <numFmt numFmtId="191" formatCode="&quot;（&quot;aaa&quot;）&quot;"/>
    <numFmt numFmtId="192" formatCode="m&quot;月&quot;d&quot;日&quot;;@"/>
    <numFmt numFmtId="193" formatCode="\:ss.0"/>
    <numFmt numFmtId="194" formatCode="mm&quot;分&quot;ss&quot;秒&quot;"/>
    <numFmt numFmtId="195" formatCode="&quot;¥&quot;#,##0_);[Red]\(&quot;¥&quot;#,##0\)"/>
    <numFmt numFmtId="196" formatCode="[$€-2]\ #,##0.00_);[Red]\([$€-2]\ #,##0.00\)"/>
    <numFmt numFmtId="197" formatCode="yyyy&quot;年&quot;"/>
    <numFmt numFmtId="198" formatCode="yyyy&quot;年&quot;m&quot;月&quot;d&quot;日&quot;;@"/>
    <numFmt numFmtId="199" formatCode="#,##0&quot;個&quot;"/>
    <numFmt numFmtId="200" formatCode="#,##0&quot;円×&quot;"/>
    <numFmt numFmtId="201" formatCode="#,##0&quot;種目＝&quot;"/>
    <numFmt numFmtId="202" formatCode="#,##0&quot;口＝&quot;"/>
    <numFmt numFmtId="203" formatCode="#,##0&quot;冊＝&quot;"/>
    <numFmt numFmtId="204" formatCode="#,##0&quot;人＝&quot;"/>
    <numFmt numFmtId="205" formatCode="#,##0&quot;個＝&quot;"/>
    <numFmt numFmtId="206" formatCode="#,##0&quot;人&quot;"/>
    <numFmt numFmtId="207" formatCode="&quot;1日目　　&quot;#,##0&quot;円×&quot;"/>
    <numFmt numFmtId="208" formatCode="&quot;２日目　　&quot;#,##0&quot;円×&quot;"/>
    <numFmt numFmtId="209" formatCode="&quot;男女総合準優勝　　　&quot;#,##0"/>
    <numFmt numFmtId="210" formatCode="&quot;男女総合優勝 　　　　&quot;#,##0"/>
    <numFmt numFmtId="211" formatCode="&quot;男女総合第3位 　　　&quot;#,##0"/>
    <numFmt numFmtId="212" formatCode="&quot;男子総合優勝 　　　　&quot;#,##0"/>
    <numFmt numFmtId="213" formatCode="&quot;女子総合優勝 　　　　&quot;#,##0"/>
    <numFmt numFmtId="214" formatCode="&quot;男子最優秀選手賞 　&quot;#,##0"/>
    <numFmt numFmtId="215" formatCode="&quot;女子最優秀選手賞 　&quot;#,##0"/>
    <numFmt numFmtId="216" formatCode="&quot;Ｂグループ優秀選手賞男子　&quot;#,##0"/>
    <numFmt numFmtId="217" formatCode="&quot;Ｂグループ優秀選手賞女子　&quot;#,##0"/>
    <numFmt numFmtId="218" formatCode="&quot;Ｃグループ優秀選手賞男子　&quot;#,##0"/>
    <numFmt numFmtId="219" formatCode="&quot;Ｃグループ優秀選手賞女子　&quot;#,##0"/>
    <numFmt numFmtId="220" formatCode="&quot;Ｄグループ優秀選手賞男子　&quot;#,##0"/>
    <numFmt numFmtId="221" formatCode="&quot;Ｄグループ優秀選手賞女子　&quot;#,##0"/>
    <numFmt numFmtId="222" formatCode="&quot;Ｅグループ優秀選手賞男子　&quot;#,##0"/>
    <numFmt numFmtId="223" formatCode="&quot;Ｅグループ優秀選手賞女子　&quot;#,##0"/>
    <numFmt numFmtId="224" formatCode="&quot;メダル　金銀銅各160個　&quot;#,##0"/>
    <numFmt numFmtId="225" formatCode="&quot;田上会長　　　　　　&quot;#,##0&quot;円&quot;"/>
    <numFmt numFmtId="226" formatCode="&quot;石村副会長　 　　　&quot;#,##0&quot;円&quot;"/>
    <numFmt numFmtId="227" formatCode="&quot;伊藤副会長　 　　　&quot;#,##0&quot;円&quot;"/>
    <numFmt numFmtId="228" formatCode="&quot;槙本香川県委員長&quot;#,##0&quot;円&quot;"/>
    <numFmt numFmtId="229" formatCode="&quot;竹林徳島県委員長&quot;#,##0&quot;円&quot;"/>
    <numFmt numFmtId="230" formatCode="&quot;公文顧問　　　　　　&quot;#,##0&quot;円&quot;"/>
    <numFmt numFmtId="231" formatCode="&quot;現金合計　　　　　&quot;#,##0&quot;円&quot;"/>
    <numFmt numFmtId="232" formatCode="&quot;三浦高知県委員長&quot;#,##0&quot;円&quot;"/>
    <numFmt numFmtId="233" formatCode="yyyy&quot;年度&quot;"/>
    <numFmt numFmtId="234" formatCode="[$-F400]h:mm:ss\ AM/PM"/>
    <numFmt numFmtId="235" formatCode="h:mm;@"/>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sz val="9"/>
      <name val="ＭＳ Ｐゴシック"/>
      <family val="3"/>
    </font>
    <font>
      <sz val="16"/>
      <name val="ＭＳ Ｐゴシック"/>
      <family val="3"/>
    </font>
    <font>
      <sz val="18"/>
      <name val="ＭＳ Ｐゴシック"/>
      <family val="3"/>
    </font>
    <font>
      <sz val="8"/>
      <name val="ＭＳ Ｐゴシック"/>
      <family val="3"/>
    </font>
    <font>
      <sz val="12"/>
      <name val="ＭＳ Ｐゴシック"/>
      <family val="3"/>
    </font>
    <font>
      <sz val="10"/>
      <name val="ＭＳ Ｐゴシック"/>
      <family val="3"/>
    </font>
    <font>
      <sz val="24"/>
      <name val="ＭＳ Ｐゴシック"/>
      <family val="3"/>
    </font>
    <font>
      <b/>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2"/>
      <color indexed="10"/>
      <name val="ＭＳ Ｐゴシック"/>
      <family val="3"/>
    </font>
    <font>
      <b/>
      <sz val="12"/>
      <color indexed="10"/>
      <name val="ＭＳ Ｐゴシック"/>
      <family val="3"/>
    </font>
    <font>
      <b/>
      <sz val="14"/>
      <color indexed="10"/>
      <name val="ＭＳ Ｐゴシック"/>
      <family val="3"/>
    </font>
    <font>
      <sz val="12"/>
      <name val="ＭＳ Ｐ明朝"/>
      <family val="1"/>
    </font>
    <font>
      <sz val="6"/>
      <name val="ＭＳ Ｐ明朝"/>
      <family val="1"/>
    </font>
    <font>
      <sz val="14"/>
      <name val="ＭＳ Ｐ明朝"/>
      <family val="1"/>
    </font>
    <font>
      <sz val="11"/>
      <name val="ＭＳ Ｐ明朝"/>
      <family val="1"/>
    </font>
    <font>
      <sz val="36"/>
      <name val="ＭＳ Ｐゴシック"/>
      <family val="3"/>
    </font>
    <font>
      <sz val="16"/>
      <name val="ＭＳ Ｐ明朝"/>
      <family val="1"/>
    </font>
    <font>
      <sz val="10"/>
      <name val="ＭＳ Ｐ明朝"/>
      <family val="1"/>
    </font>
    <font>
      <sz val="48"/>
      <name val="ＭＳ Ｐゴシック"/>
      <family val="3"/>
    </font>
    <font>
      <b/>
      <sz val="10"/>
      <name val="ＭＳ Ｐゴシック"/>
      <family val="3"/>
    </font>
    <font>
      <sz val="10.5"/>
      <name val="ＭＳ Ｐゴシック"/>
      <family val="3"/>
    </font>
    <font>
      <b/>
      <sz val="13"/>
      <color indexed="10"/>
      <name val="ＭＳ Ｐゴシック"/>
      <family val="3"/>
    </font>
    <font>
      <b/>
      <sz val="11"/>
      <color indexed="10"/>
      <name val="ＭＳ Ｐゴシック"/>
      <family val="3"/>
    </font>
    <font>
      <b/>
      <sz val="8"/>
      <color indexed="10"/>
      <name val="ＭＳ Ｐゴシック"/>
      <family val="3"/>
    </font>
    <font>
      <sz val="8"/>
      <color indexed="10"/>
      <name val="ＭＳ Ｐゴシック"/>
      <family val="3"/>
    </font>
    <font>
      <b/>
      <sz val="6"/>
      <color indexed="10"/>
      <name val="ＭＳ Ｐゴシック"/>
      <family val="3"/>
    </font>
    <font>
      <sz val="6"/>
      <color indexed="10"/>
      <name val="ＭＳ Ｐゴシック"/>
      <family val="3"/>
    </font>
    <font>
      <sz val="16"/>
      <color indexed="10"/>
      <name val="ＭＳ Ｐゴシック"/>
      <family val="3"/>
    </font>
    <font>
      <sz val="20"/>
      <color indexed="10"/>
      <name val="ＭＳ Ｐ明朝"/>
      <family val="1"/>
    </font>
    <font>
      <sz val="20"/>
      <color indexed="10"/>
      <name val="ＭＳ Ｐゴシック"/>
      <family val="3"/>
    </font>
    <font>
      <b/>
      <sz val="48"/>
      <color indexed="10"/>
      <name val="ＭＳ Ｐゴシック"/>
      <family val="3"/>
    </font>
    <font>
      <sz val="12"/>
      <color rgb="FFFF0000"/>
      <name val="ＭＳ Ｐゴシック"/>
      <family val="3"/>
    </font>
    <font>
      <b/>
      <sz val="13"/>
      <color rgb="FFFF0000"/>
      <name val="ＭＳ Ｐゴシック"/>
      <family val="3"/>
    </font>
    <font>
      <b/>
      <sz val="12"/>
      <color rgb="FFFF0000"/>
      <name val="ＭＳ Ｐゴシック"/>
      <family val="3"/>
    </font>
    <font>
      <b/>
      <sz val="11"/>
      <color rgb="FFFF0000"/>
      <name val="ＭＳ Ｐゴシック"/>
      <family val="3"/>
    </font>
    <font>
      <b/>
      <sz val="14"/>
      <color rgb="FFFF0000"/>
      <name val="ＭＳ Ｐゴシック"/>
      <family val="3"/>
    </font>
    <font>
      <b/>
      <sz val="8"/>
      <color rgb="FFFF0000"/>
      <name val="ＭＳ Ｐゴシック"/>
      <family val="3"/>
    </font>
    <font>
      <sz val="8"/>
      <color rgb="FFFF0000"/>
      <name val="ＭＳ Ｐゴシック"/>
      <family val="3"/>
    </font>
    <font>
      <b/>
      <sz val="6"/>
      <color rgb="FFFF0000"/>
      <name val="ＭＳ Ｐゴシック"/>
      <family val="3"/>
    </font>
    <font>
      <sz val="6"/>
      <color rgb="FFFF0000"/>
      <name val="ＭＳ Ｐゴシック"/>
      <family val="3"/>
    </font>
    <font>
      <sz val="16"/>
      <color rgb="FFFF0000"/>
      <name val="ＭＳ Ｐゴシック"/>
      <family val="3"/>
    </font>
    <font>
      <sz val="20"/>
      <color rgb="FFFF0000"/>
      <name val="ＭＳ Ｐ明朝"/>
      <family val="1"/>
    </font>
    <font>
      <sz val="20"/>
      <color rgb="FFFF0000"/>
      <name val="ＭＳ Ｐゴシック"/>
      <family val="3"/>
    </font>
    <font>
      <b/>
      <sz val="48"/>
      <color rgb="FFFF0000"/>
      <name val="ＭＳ Ｐゴシック"/>
      <family val="3"/>
    </font>
    <font>
      <sz val="11"/>
      <color rgb="FFFF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indexed="15"/>
        <bgColor indexed="64"/>
      </patternFill>
    </fill>
    <fill>
      <patternFill patternType="solid">
        <fgColor rgb="FFFFFF00"/>
        <bgColor indexed="64"/>
      </patternFill>
    </fill>
    <fill>
      <patternFill patternType="solid">
        <fgColor rgb="FF99CCFF"/>
        <bgColor indexed="64"/>
      </patternFill>
    </fill>
    <fill>
      <patternFill patternType="solid">
        <fgColor indexed="40"/>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left style="medium"/>
      <right style="thin"/>
      <top style="medium"/>
      <bottom>
        <color indexed="63"/>
      </bottom>
    </border>
    <border>
      <left style="thin"/>
      <right>
        <color indexed="63"/>
      </right>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style="double"/>
      <top style="medium"/>
      <bottom>
        <color indexed="63"/>
      </bottom>
    </border>
    <border>
      <left>
        <color indexed="63"/>
      </left>
      <right style="medium"/>
      <top style="medium"/>
      <bottom>
        <color indexed="63"/>
      </bottom>
    </border>
    <border>
      <left style="thin"/>
      <right style="thin"/>
      <top>
        <color indexed="63"/>
      </top>
      <bottom style="thin"/>
    </border>
    <border>
      <left style="medium"/>
      <right style="thin"/>
      <top>
        <color indexed="63"/>
      </top>
      <bottom style="medium"/>
    </border>
    <border>
      <left style="thin"/>
      <right>
        <color indexed="63"/>
      </right>
      <top>
        <color indexed="63"/>
      </top>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double"/>
      <right style="double"/>
      <top>
        <color indexed="63"/>
      </top>
      <bottom style="medium"/>
    </border>
    <border>
      <left>
        <color indexed="63"/>
      </left>
      <right style="medium"/>
      <top>
        <color indexed="63"/>
      </top>
      <bottom style="medium"/>
    </border>
    <border>
      <left style="thin"/>
      <right style="medium"/>
      <top style="thin"/>
      <bottom>
        <color indexed="63"/>
      </bottom>
    </border>
    <border>
      <left style="medium"/>
      <right style="thin"/>
      <top>
        <color indexed="63"/>
      </top>
      <bottom style="thin"/>
    </border>
    <border>
      <left style="double"/>
      <right style="thin"/>
      <top>
        <color indexed="63"/>
      </top>
      <bottom style="thin"/>
    </border>
    <border>
      <left style="thin"/>
      <right style="double"/>
      <top style="thin"/>
      <bottom style="thin"/>
    </border>
    <border>
      <left>
        <color indexed="63"/>
      </left>
      <right style="thin"/>
      <top>
        <color indexed="63"/>
      </top>
      <bottom style="thin"/>
    </border>
    <border>
      <left style="double"/>
      <right style="thin"/>
      <top style="thin"/>
      <bottom style="thin"/>
    </border>
    <border>
      <left style="double"/>
      <right style="double"/>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thin"/>
    </border>
    <border>
      <left style="thin"/>
      <right style="medium"/>
      <top>
        <color indexed="63"/>
      </top>
      <bottom>
        <color indexed="63"/>
      </bottom>
    </border>
    <border>
      <left style="medium"/>
      <right style="thin"/>
      <top style="thin"/>
      <bottom style="thin"/>
    </border>
    <border>
      <left style="medium"/>
      <right style="medium"/>
      <top>
        <color indexed="63"/>
      </top>
      <bottom>
        <color indexed="63"/>
      </bottom>
    </border>
    <border>
      <left style="medium"/>
      <right style="medium"/>
      <top style="thin"/>
      <bottom>
        <color indexed="63"/>
      </botto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double"/>
      <right style="thin"/>
      <top style="medium"/>
      <bottom style="medium"/>
    </border>
    <border>
      <left style="thin"/>
      <right style="thin"/>
      <top style="medium"/>
      <bottom style="medium"/>
    </border>
    <border>
      <left style="thin"/>
      <right style="double"/>
      <top style="medium"/>
      <bottom style="medium"/>
    </border>
    <border>
      <left>
        <color indexed="63"/>
      </left>
      <right style="thin"/>
      <top style="medium"/>
      <bottom style="medium"/>
    </border>
    <border>
      <left style="thin"/>
      <right>
        <color indexed="63"/>
      </right>
      <top style="medium"/>
      <bottom style="medium"/>
    </border>
    <border>
      <left style="double"/>
      <right style="double"/>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medium"/>
      <bottom style="thin"/>
    </border>
    <border>
      <left style="medium"/>
      <right style="thin"/>
      <top style="medium"/>
      <bottom style="thin"/>
    </border>
    <border>
      <left style="medium"/>
      <right style="thin"/>
      <top style="thin"/>
      <bottom style="medium"/>
    </border>
    <border>
      <left style="thin"/>
      <right style="medium"/>
      <top style="medium"/>
      <bottom style="thin"/>
    </border>
    <border>
      <left>
        <color indexed="63"/>
      </left>
      <right>
        <color indexed="63"/>
      </right>
      <top style="medium"/>
      <bottom>
        <color indexed="63"/>
      </bottom>
    </border>
    <border>
      <left style="thin"/>
      <right style="medium"/>
      <top style="thin"/>
      <bottom style="thin"/>
    </border>
    <border>
      <left style="thin"/>
      <right style="medium"/>
      <top style="thin"/>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style="medium"/>
      <right style="thin"/>
      <top style="thin"/>
      <bottom>
        <color indexed="63"/>
      </bottom>
    </border>
    <border>
      <left style="medium"/>
      <right>
        <color indexed="63"/>
      </right>
      <top style="thin"/>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3" fillId="0" borderId="0" applyNumberFormat="0" applyFill="0" applyBorder="0" applyAlignment="0" applyProtection="0"/>
    <xf numFmtId="0" fontId="31" fillId="4" borderId="0" applyNumberFormat="0" applyBorder="0" applyAlignment="0" applyProtection="0"/>
  </cellStyleXfs>
  <cellXfs count="490">
    <xf numFmtId="0" fontId="0" fillId="0" borderId="0" xfId="0" applyAlignment="1">
      <alignment/>
    </xf>
    <xf numFmtId="0" fontId="0" fillId="0" borderId="10" xfId="0" applyFont="1" applyFill="1" applyBorder="1" applyAlignment="1">
      <alignment horizontal="center" vertical="center"/>
    </xf>
    <xf numFmtId="0" fontId="0" fillId="0" borderId="0" xfId="0" applyFont="1" applyAlignment="1">
      <alignment horizontal="center" vertical="center"/>
    </xf>
    <xf numFmtId="0" fontId="6" fillId="0" borderId="10" xfId="0" applyFont="1" applyFill="1" applyBorder="1" applyAlignment="1">
      <alignment vertical="center"/>
    </xf>
    <xf numFmtId="0" fontId="0" fillId="0" borderId="11" xfId="0" applyFont="1" applyFill="1" applyBorder="1" applyAlignment="1">
      <alignment horizontal="left" vertical="center"/>
    </xf>
    <xf numFmtId="0" fontId="0" fillId="0" borderId="10" xfId="0" applyFont="1" applyBorder="1" applyAlignment="1">
      <alignment horizontal="center"/>
    </xf>
    <xf numFmtId="0" fontId="0" fillId="0" borderId="0" xfId="0" applyFill="1" applyBorder="1" applyAlignment="1">
      <alignment/>
    </xf>
    <xf numFmtId="0" fontId="10" fillId="0" borderId="0" xfId="0" applyFont="1" applyAlignment="1">
      <alignment/>
    </xf>
    <xf numFmtId="20" fontId="10" fillId="0" borderId="0" xfId="0" applyNumberFormat="1" applyFont="1" applyAlignment="1">
      <alignment/>
    </xf>
    <xf numFmtId="0" fontId="14"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11" xfId="0" applyFont="1" applyBorder="1" applyAlignment="1">
      <alignment horizontal="center"/>
    </xf>
    <xf numFmtId="9" fontId="0" fillId="0" borderId="10" xfId="0" applyNumberFormat="1" applyFont="1" applyBorder="1" applyAlignment="1">
      <alignment horizontal="center"/>
    </xf>
    <xf numFmtId="1" fontId="0" fillId="0" borderId="10" xfId="0" applyNumberFormat="1" applyFont="1" applyBorder="1" applyAlignment="1">
      <alignment horizontal="center"/>
    </xf>
    <xf numFmtId="0" fontId="0" fillId="24" borderId="10" xfId="0" applyFont="1" applyFill="1" applyBorder="1" applyAlignment="1">
      <alignment horizontal="center"/>
    </xf>
    <xf numFmtId="9" fontId="0" fillId="24" borderId="10" xfId="0" applyNumberFormat="1" applyFont="1" applyFill="1" applyBorder="1" applyAlignment="1">
      <alignment horizontal="center"/>
    </xf>
    <xf numFmtId="1" fontId="0" fillId="24" borderId="10" xfId="0" applyNumberFormat="1" applyFont="1" applyFill="1" applyBorder="1" applyAlignment="1">
      <alignment horizontal="center"/>
    </xf>
    <xf numFmtId="0" fontId="6" fillId="0" borderId="10" xfId="0" applyFont="1" applyFill="1" applyBorder="1" applyAlignment="1">
      <alignment horizontal="center" vertical="center"/>
    </xf>
    <xf numFmtId="0" fontId="6"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0" xfId="0" applyFont="1" applyAlignment="1">
      <alignment horizontal="center"/>
    </xf>
    <xf numFmtId="0" fontId="10" fillId="0" borderId="0" xfId="0" applyFont="1" applyAlignment="1">
      <alignment/>
    </xf>
    <xf numFmtId="0" fontId="33" fillId="0" borderId="0" xfId="0" applyFont="1" applyAlignment="1">
      <alignment/>
    </xf>
    <xf numFmtId="0" fontId="10" fillId="0" borderId="12" xfId="0" applyFont="1" applyBorder="1" applyAlignment="1">
      <alignment/>
    </xf>
    <xf numFmtId="0" fontId="10" fillId="0" borderId="0" xfId="0" applyFont="1" applyBorder="1" applyAlignment="1">
      <alignment/>
    </xf>
    <xf numFmtId="0" fontId="10" fillId="0" borderId="13" xfId="0" applyFont="1" applyBorder="1" applyAlignment="1">
      <alignment/>
    </xf>
    <xf numFmtId="0" fontId="6" fillId="0" borderId="10" xfId="62" applyFont="1" applyFill="1" applyBorder="1" applyAlignment="1">
      <alignment vertical="center"/>
      <protection/>
    </xf>
    <xf numFmtId="0" fontId="34" fillId="0" borderId="0" xfId="0" applyFont="1" applyAlignment="1">
      <alignment vertical="center"/>
    </xf>
    <xf numFmtId="0" fontId="10" fillId="0" borderId="0" xfId="0" applyFont="1" applyAlignment="1">
      <alignment vertical="center"/>
    </xf>
    <xf numFmtId="0" fontId="0" fillId="0" borderId="10" xfId="0" applyBorder="1" applyAlignment="1">
      <alignment horizontal="center"/>
    </xf>
    <xf numFmtId="0" fontId="35" fillId="0" borderId="0" xfId="0" applyFont="1" applyAlignment="1">
      <alignment/>
    </xf>
    <xf numFmtId="0" fontId="0" fillId="0" borderId="0" xfId="0" applyFill="1" applyBorder="1" applyAlignment="1">
      <alignment horizontal="center" vertical="center"/>
    </xf>
    <xf numFmtId="1" fontId="0" fillId="0" borderId="0" xfId="0" applyNumberFormat="1" applyFont="1" applyAlignment="1">
      <alignment horizontal="center" vertical="center"/>
    </xf>
    <xf numFmtId="1" fontId="0" fillId="0" borderId="0" xfId="0" applyNumberFormat="1" applyFont="1" applyAlignment="1">
      <alignment/>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0" fillId="0" borderId="0" xfId="0" applyFont="1" applyAlignment="1">
      <alignment vertical="center"/>
    </xf>
    <xf numFmtId="0" fontId="0" fillId="0" borderId="0" xfId="0" applyNumberFormat="1" applyAlignment="1">
      <alignment vertical="center"/>
    </xf>
    <xf numFmtId="0" fontId="0" fillId="0" borderId="0" xfId="0" applyNumberFormat="1" applyAlignment="1">
      <alignment horizontal="center" vertical="center" shrinkToFit="1"/>
    </xf>
    <xf numFmtId="0" fontId="0" fillId="0" borderId="0" xfId="0" applyBorder="1" applyAlignment="1">
      <alignment horizontal="center" vertical="center"/>
    </xf>
    <xf numFmtId="0" fontId="0" fillId="0" borderId="16" xfId="0" applyFont="1" applyFill="1" applyBorder="1" applyAlignment="1">
      <alignment vertical="center" textRotation="255"/>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49" fontId="0" fillId="0" borderId="20" xfId="0" applyNumberFormat="1" applyBorder="1" applyAlignment="1">
      <alignment vertical="center"/>
    </xf>
    <xf numFmtId="0" fontId="0" fillId="0" borderId="22" xfId="0" applyFill="1" applyBorder="1" applyAlignment="1">
      <alignment horizontal="center" vertical="center"/>
    </xf>
    <xf numFmtId="0" fontId="0" fillId="0" borderId="23" xfId="0" applyBorder="1" applyAlignment="1">
      <alignment vertical="center"/>
    </xf>
    <xf numFmtId="0" fontId="0" fillId="0" borderId="14" xfId="0" applyNumberFormat="1" applyBorder="1" applyAlignment="1">
      <alignment horizontal="center" vertical="center" shrinkToFit="1"/>
    </xf>
    <xf numFmtId="0" fontId="0" fillId="0" borderId="24" xfId="0" applyFont="1" applyFill="1" applyBorder="1" applyAlignment="1">
      <alignment vertical="center" textRotation="255"/>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9" xfId="0" applyFill="1" applyBorder="1" applyAlignment="1">
      <alignment horizontal="center" vertical="center"/>
    </xf>
    <xf numFmtId="0" fontId="0" fillId="0" borderId="27" xfId="0" applyBorder="1" applyAlignment="1">
      <alignment horizontal="center" vertical="center" shrinkToFit="1"/>
    </xf>
    <xf numFmtId="0" fontId="0" fillId="0" borderId="27" xfId="0" applyFill="1" applyBorder="1" applyAlignment="1">
      <alignment horizontal="center" vertical="center"/>
    </xf>
    <xf numFmtId="49" fontId="0" fillId="0" borderId="31" xfId="0" applyNumberFormat="1" applyFill="1" applyBorder="1" applyAlignment="1">
      <alignment horizontal="center" vertical="center"/>
    </xf>
    <xf numFmtId="0" fontId="0" fillId="0" borderId="32" xfId="0" applyBorder="1" applyAlignment="1">
      <alignment vertical="center"/>
    </xf>
    <xf numFmtId="0" fontId="0" fillId="0" borderId="15" xfId="0" applyNumberFormat="1" applyBorder="1" applyAlignment="1">
      <alignment horizontal="center" vertical="center" shrinkToFit="1"/>
    </xf>
    <xf numFmtId="0" fontId="23" fillId="0" borderId="0" xfId="0" applyFont="1" applyAlignment="1">
      <alignment vertical="center"/>
    </xf>
    <xf numFmtId="0" fontId="0" fillId="0" borderId="33" xfId="0" applyFont="1" applyFill="1" applyBorder="1" applyAlignment="1">
      <alignment vertical="center" textRotation="255"/>
    </xf>
    <xf numFmtId="0" fontId="0" fillId="0" borderId="34" xfId="0" applyBorder="1" applyAlignment="1">
      <alignment horizontal="center" vertical="center"/>
    </xf>
    <xf numFmtId="0" fontId="0" fillId="0" borderId="11" xfId="0" applyBorder="1" applyAlignment="1">
      <alignment vertical="center"/>
    </xf>
    <xf numFmtId="0" fontId="0" fillId="0" borderId="35" xfId="0" applyBorder="1" applyAlignment="1">
      <alignment horizontal="right" vertical="center"/>
    </xf>
    <xf numFmtId="0" fontId="0" fillId="0" borderId="36" xfId="0" applyBorder="1" applyAlignment="1">
      <alignment horizontal="right" vertical="center"/>
    </xf>
    <xf numFmtId="0" fontId="0" fillId="0" borderId="37" xfId="0" applyBorder="1" applyAlignment="1">
      <alignment horizontal="right" vertical="center"/>
    </xf>
    <xf numFmtId="0" fontId="0" fillId="0" borderId="10" xfId="0" applyBorder="1" applyAlignment="1">
      <alignment horizontal="right" vertical="center"/>
    </xf>
    <xf numFmtId="6" fontId="0" fillId="0" borderId="11" xfId="58" applyFont="1" applyBorder="1" applyAlignment="1">
      <alignment vertical="center"/>
    </xf>
    <xf numFmtId="0" fontId="0" fillId="0" borderId="38" xfId="0" applyBorder="1" applyAlignment="1">
      <alignment horizontal="right" vertical="center"/>
    </xf>
    <xf numFmtId="6" fontId="0" fillId="0" borderId="36" xfId="58" applyFont="1" applyBorder="1" applyAlignment="1">
      <alignment vertical="center"/>
    </xf>
    <xf numFmtId="6" fontId="0" fillId="0" borderId="39" xfId="58" applyFont="1" applyBorder="1" applyAlignment="1">
      <alignment vertical="center"/>
    </xf>
    <xf numFmtId="6" fontId="0" fillId="0" borderId="40" xfId="0" applyNumberFormat="1" applyBorder="1" applyAlignment="1">
      <alignment vertical="center"/>
    </xf>
    <xf numFmtId="0" fontId="0" fillId="0" borderId="41" xfId="0" applyNumberFormat="1" applyBorder="1" applyAlignment="1">
      <alignment vertical="center"/>
    </xf>
    <xf numFmtId="0" fontId="11" fillId="0" borderId="41" xfId="0" applyNumberFormat="1" applyFont="1" applyBorder="1" applyAlignment="1">
      <alignment vertical="center"/>
    </xf>
    <xf numFmtId="0" fontId="0" fillId="0" borderId="42" xfId="0" applyNumberFormat="1" applyBorder="1" applyAlignment="1">
      <alignment horizontal="center" vertical="center" shrinkToFit="1"/>
    </xf>
    <xf numFmtId="6" fontId="0" fillId="0" borderId="0" xfId="0" applyNumberFormat="1" applyAlignment="1">
      <alignment vertical="center"/>
    </xf>
    <xf numFmtId="0" fontId="0" fillId="0" borderId="43" xfId="0" applyFont="1" applyFill="1" applyBorder="1" applyAlignment="1">
      <alignment vertical="center" textRotation="255"/>
    </xf>
    <xf numFmtId="0" fontId="0" fillId="0" borderId="44" xfId="0" applyBorder="1" applyAlignment="1">
      <alignment horizontal="center" vertical="center"/>
    </xf>
    <xf numFmtId="0" fontId="0" fillId="0" borderId="36" xfId="0" applyBorder="1" applyAlignment="1">
      <alignment vertical="center"/>
    </xf>
    <xf numFmtId="0" fontId="0" fillId="0" borderId="12" xfId="0" applyBorder="1" applyAlignment="1">
      <alignment vertical="center"/>
    </xf>
    <xf numFmtId="0" fontId="0" fillId="0" borderId="45" xfId="0" applyNumberFormat="1" applyBorder="1" applyAlignment="1">
      <alignment vertical="center"/>
    </xf>
    <xf numFmtId="0" fontId="0" fillId="0" borderId="46" xfId="0" applyNumberFormat="1" applyBorder="1" applyAlignment="1">
      <alignment horizontal="center" vertical="center" shrinkToFit="1"/>
    </xf>
    <xf numFmtId="0" fontId="0" fillId="0" borderId="47" xfId="0" applyFont="1" applyFill="1" applyBorder="1" applyAlignment="1">
      <alignment vertical="center" textRotation="255"/>
    </xf>
    <xf numFmtId="0" fontId="0" fillId="0" borderId="10" xfId="0" applyFont="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6" fontId="0" fillId="0" borderId="54" xfId="58" applyFont="1" applyBorder="1" applyAlignment="1">
      <alignment vertical="center"/>
    </xf>
    <xf numFmtId="6" fontId="0" fillId="0" borderId="52" xfId="58" applyFont="1" applyBorder="1" applyAlignment="1">
      <alignment vertical="center"/>
    </xf>
    <xf numFmtId="6" fontId="0" fillId="0" borderId="55" xfId="58" applyFont="1" applyBorder="1" applyAlignment="1">
      <alignment vertical="center"/>
    </xf>
    <xf numFmtId="6" fontId="0" fillId="0" borderId="56" xfId="58" applyFont="1" applyBorder="1" applyAlignment="1">
      <alignment vertical="center"/>
    </xf>
    <xf numFmtId="0" fontId="0" fillId="0" borderId="57" xfId="0" applyNumberFormat="1" applyBorder="1" applyAlignment="1">
      <alignment vertical="center"/>
    </xf>
    <xf numFmtId="0" fontId="0" fillId="0" borderId="57" xfId="58" applyNumberFormat="1" applyFont="1" applyBorder="1" applyAlignment="1">
      <alignment vertical="center"/>
    </xf>
    <xf numFmtId="0" fontId="0" fillId="0" borderId="0" xfId="0" applyFill="1" applyAlignment="1">
      <alignment vertical="center"/>
    </xf>
    <xf numFmtId="0" fontId="34" fillId="0" borderId="0" xfId="0" applyFont="1" applyAlignment="1">
      <alignment/>
    </xf>
    <xf numFmtId="0" fontId="14" fillId="0" borderId="0" xfId="0" applyFont="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vertical="center" shrinkToFit="1"/>
    </xf>
    <xf numFmtId="0" fontId="0" fillId="0" borderId="0" xfId="0" applyFont="1" applyFill="1" applyBorder="1" applyAlignment="1">
      <alignment/>
    </xf>
    <xf numFmtId="56" fontId="0" fillId="0" borderId="0" xfId="0" applyNumberFormat="1" applyFont="1" applyFill="1" applyBorder="1" applyAlignment="1">
      <alignment horizontal="left" vertical="center"/>
    </xf>
    <xf numFmtId="20" fontId="0" fillId="0" borderId="0" xfId="0" applyNumberFormat="1" applyFont="1" applyFill="1" applyBorder="1" applyAlignment="1">
      <alignment vertical="center"/>
    </xf>
    <xf numFmtId="0" fontId="0" fillId="0" borderId="10" xfId="0" applyFill="1" applyBorder="1" applyAlignment="1">
      <alignment horizontal="center" vertical="center"/>
    </xf>
    <xf numFmtId="20" fontId="5" fillId="8" borderId="58" xfId="0" applyNumberFormat="1" applyFont="1" applyFill="1" applyBorder="1" applyAlignment="1">
      <alignment/>
    </xf>
    <xf numFmtId="0" fontId="10" fillId="8" borderId="58" xfId="0" applyFont="1" applyFill="1" applyBorder="1" applyAlignment="1">
      <alignment/>
    </xf>
    <xf numFmtId="20" fontId="5" fillId="8" borderId="37" xfId="0" applyNumberFormat="1" applyFont="1" applyFill="1" applyBorder="1" applyAlignment="1">
      <alignment/>
    </xf>
    <xf numFmtId="0" fontId="14" fillId="0" borderId="11" xfId="0" applyFont="1" applyBorder="1" applyAlignment="1">
      <alignment/>
    </xf>
    <xf numFmtId="20" fontId="10" fillId="0" borderId="59" xfId="0" applyNumberFormat="1" applyFont="1" applyBorder="1" applyAlignment="1">
      <alignment/>
    </xf>
    <xf numFmtId="188" fontId="14" fillId="0" borderId="59" xfId="0" applyNumberFormat="1" applyFont="1" applyBorder="1" applyAlignment="1">
      <alignment/>
    </xf>
    <xf numFmtId="0" fontId="10" fillId="0" borderId="59" xfId="0" applyFont="1" applyBorder="1" applyAlignment="1">
      <alignment/>
    </xf>
    <xf numFmtId="20" fontId="10" fillId="0" borderId="60" xfId="0" applyNumberFormat="1" applyFont="1" applyBorder="1" applyAlignment="1">
      <alignment/>
    </xf>
    <xf numFmtId="20" fontId="5" fillId="0" borderId="0" xfId="0" applyNumberFormat="1" applyFont="1" applyFill="1" applyBorder="1" applyAlignment="1">
      <alignment/>
    </xf>
    <xf numFmtId="0" fontId="10" fillId="0" borderId="0" xfId="0" applyFont="1" applyFill="1" applyBorder="1" applyAlignment="1">
      <alignment/>
    </xf>
    <xf numFmtId="0" fontId="10" fillId="0" borderId="0" xfId="0" applyFont="1" applyFill="1" applyAlignment="1">
      <alignment/>
    </xf>
    <xf numFmtId="0" fontId="34" fillId="0" borderId="0" xfId="0" applyFont="1" applyBorder="1" applyAlignment="1">
      <alignment/>
    </xf>
    <xf numFmtId="20" fontId="35" fillId="0" borderId="0" xfId="0" applyNumberFormat="1" applyFont="1" applyBorder="1" applyAlignment="1">
      <alignment/>
    </xf>
    <xf numFmtId="0" fontId="13" fillId="0" borderId="13" xfId="0" applyFont="1" applyBorder="1" applyAlignment="1">
      <alignment/>
    </xf>
    <xf numFmtId="0" fontId="0" fillId="0" borderId="0" xfId="0" applyFont="1" applyBorder="1" applyAlignment="1">
      <alignment/>
    </xf>
    <xf numFmtId="20" fontId="13" fillId="0" borderId="0" xfId="0" applyNumberFormat="1" applyFont="1" applyBorder="1" applyAlignment="1">
      <alignment/>
    </xf>
    <xf numFmtId="20" fontId="0" fillId="0" borderId="61" xfId="0" applyNumberFormat="1" applyFont="1" applyBorder="1" applyAlignment="1">
      <alignment/>
    </xf>
    <xf numFmtId="0" fontId="0" fillId="0" borderId="13" xfId="0" applyFont="1" applyBorder="1" applyAlignment="1">
      <alignment/>
    </xf>
    <xf numFmtId="0" fontId="13" fillId="0" borderId="0" xfId="0" applyFont="1" applyBorder="1" applyAlignment="1">
      <alignment/>
    </xf>
    <xf numFmtId="0" fontId="56" fillId="0" borderId="0" xfId="0" applyFont="1" applyAlignment="1">
      <alignment/>
    </xf>
    <xf numFmtId="0" fontId="57" fillId="0" borderId="0" xfId="0" applyFont="1" applyAlignment="1">
      <alignment vertical="center"/>
    </xf>
    <xf numFmtId="0" fontId="0" fillId="0" borderId="0" xfId="0" applyFont="1" applyFill="1" applyBorder="1" applyAlignment="1">
      <alignment horizontal="center" vertical="center" shrinkToFit="1"/>
    </xf>
    <xf numFmtId="0" fontId="0" fillId="0" borderId="10" xfId="0" applyFont="1" applyFill="1" applyBorder="1" applyAlignment="1">
      <alignment vertical="center"/>
    </xf>
    <xf numFmtId="0" fontId="0" fillId="0" borderId="62"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0" xfId="0" applyFill="1" applyBorder="1" applyAlignment="1">
      <alignment horizontal="center"/>
    </xf>
    <xf numFmtId="0" fontId="0" fillId="0" borderId="10" xfId="0" applyFont="1" applyFill="1" applyBorder="1" applyAlignment="1">
      <alignment horizontal="center" vertical="center" shrinkToFit="1"/>
    </xf>
    <xf numFmtId="233" fontId="0" fillId="0" borderId="0" xfId="0" applyNumberFormat="1" applyFill="1" applyAlignment="1">
      <alignment vertical="center"/>
    </xf>
    <xf numFmtId="0" fontId="58" fillId="0" borderId="0" xfId="0" applyFont="1" applyFill="1" applyAlignment="1">
      <alignment/>
    </xf>
    <xf numFmtId="0" fontId="56" fillId="0" borderId="0" xfId="0" applyFont="1" applyFill="1" applyAlignment="1">
      <alignment/>
    </xf>
    <xf numFmtId="185" fontId="10" fillId="0" borderId="0" xfId="0" applyNumberFormat="1" applyFont="1" applyFill="1" applyAlignment="1">
      <alignment horizontal="center"/>
    </xf>
    <xf numFmtId="186" fontId="10" fillId="0" borderId="0" xfId="0" applyNumberFormat="1" applyFont="1" applyFill="1" applyAlignment="1">
      <alignment horizontal="center"/>
    </xf>
    <xf numFmtId="0" fontId="11" fillId="0" borderId="10" xfId="0" applyFont="1" applyFill="1" applyBorder="1" applyAlignment="1">
      <alignment horizontal="center" vertical="center"/>
    </xf>
    <xf numFmtId="0" fontId="0" fillId="0" borderId="10" xfId="0" applyFill="1" applyBorder="1" applyAlignment="1">
      <alignment vertical="center"/>
    </xf>
    <xf numFmtId="0" fontId="9" fillId="0" borderId="10" xfId="0" applyFont="1" applyFill="1" applyBorder="1" applyAlignment="1">
      <alignment horizontal="center" vertical="center"/>
    </xf>
    <xf numFmtId="0" fontId="14" fillId="0" borderId="0" xfId="0" applyFont="1" applyBorder="1" applyAlignment="1">
      <alignment/>
    </xf>
    <xf numFmtId="188" fontId="14" fillId="0" borderId="0" xfId="0" applyNumberFormat="1" applyFont="1" applyBorder="1" applyAlignment="1">
      <alignment/>
    </xf>
    <xf numFmtId="0" fontId="0" fillId="0" borderId="0" xfId="0" applyFont="1" applyAlignment="1">
      <alignment/>
    </xf>
    <xf numFmtId="0" fontId="0" fillId="0" borderId="0" xfId="0" applyFill="1" applyBorder="1" applyAlignment="1">
      <alignment horizontal="center"/>
    </xf>
    <xf numFmtId="0" fontId="0" fillId="0" borderId="10" xfId="0" applyFont="1" applyFill="1" applyBorder="1" applyAlignment="1">
      <alignment horizontal="center" vertical="center"/>
    </xf>
    <xf numFmtId="0" fontId="10" fillId="0" borderId="0"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0" xfId="0" applyFont="1" applyFill="1" applyBorder="1" applyAlignment="1">
      <alignment horizontal="center"/>
    </xf>
    <xf numFmtId="0" fontId="1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2" xfId="0" applyFill="1" applyBorder="1" applyAlignment="1">
      <alignment horizontal="center"/>
    </xf>
    <xf numFmtId="0" fontId="10" fillId="0" borderId="62" xfId="0" applyFont="1" applyFill="1" applyBorder="1" applyAlignment="1">
      <alignment horizontal="center"/>
    </xf>
    <xf numFmtId="0" fontId="10" fillId="0" borderId="62" xfId="0" applyFont="1" applyFill="1" applyBorder="1" applyAlignment="1">
      <alignment horizontal="center" vertical="center" shrinkToFit="1"/>
    </xf>
    <xf numFmtId="0" fontId="0" fillId="0" borderId="0" xfId="0" applyFont="1" applyFill="1" applyBorder="1" applyAlignment="1">
      <alignment/>
    </xf>
    <xf numFmtId="0" fontId="13" fillId="0" borderId="63" xfId="0" applyFont="1" applyFill="1" applyBorder="1" applyAlignment="1">
      <alignment horizontal="center" vertical="center"/>
    </xf>
    <xf numFmtId="0" fontId="13" fillId="0" borderId="64" xfId="0" applyFont="1" applyFill="1" applyBorder="1" applyAlignment="1">
      <alignment horizontal="center" vertical="center"/>
    </xf>
    <xf numFmtId="0" fontId="0" fillId="0" borderId="0" xfId="0" applyFill="1" applyAlignment="1">
      <alignment/>
    </xf>
    <xf numFmtId="0" fontId="8" fillId="0" borderId="0" xfId="0" applyFont="1" applyFill="1" applyAlignment="1">
      <alignment/>
    </xf>
    <xf numFmtId="0" fontId="8" fillId="0" borderId="0" xfId="0" applyFont="1" applyFill="1" applyAlignment="1">
      <alignment vertical="center"/>
    </xf>
    <xf numFmtId="0" fontId="36" fillId="25" borderId="63" xfId="0" applyFont="1" applyFill="1" applyBorder="1" applyAlignment="1">
      <alignment/>
    </xf>
    <xf numFmtId="0" fontId="37" fillId="0" borderId="62" xfId="0" applyFont="1" applyFill="1" applyBorder="1" applyAlignment="1">
      <alignment vertical="center" textRotation="255"/>
    </xf>
    <xf numFmtId="0" fontId="36" fillId="25" borderId="62" xfId="0" applyFont="1" applyFill="1" applyBorder="1" applyAlignment="1">
      <alignment/>
    </xf>
    <xf numFmtId="0" fontId="37" fillId="25" borderId="62" xfId="0" applyFont="1" applyFill="1" applyBorder="1" applyAlignment="1">
      <alignment vertical="center" textRotation="255"/>
    </xf>
    <xf numFmtId="0" fontId="37" fillId="0" borderId="65" xfId="0" applyFont="1" applyFill="1" applyBorder="1" applyAlignment="1">
      <alignment vertical="center" textRotation="255"/>
    </xf>
    <xf numFmtId="0" fontId="36" fillId="0" borderId="0" xfId="0" applyFont="1" applyFill="1" applyBorder="1" applyAlignment="1">
      <alignment/>
    </xf>
    <xf numFmtId="0" fontId="36" fillId="0" borderId="66" xfId="0" applyFont="1" applyFill="1" applyBorder="1" applyAlignment="1">
      <alignment/>
    </xf>
    <xf numFmtId="0" fontId="36" fillId="0" borderId="59" xfId="0" applyFont="1" applyFill="1" applyBorder="1" applyAlignment="1">
      <alignment/>
    </xf>
    <xf numFmtId="0" fontId="37" fillId="0" borderId="44" xfId="0" applyFont="1" applyFill="1" applyBorder="1" applyAlignment="1">
      <alignment vertical="center" textRotation="255"/>
    </xf>
    <xf numFmtId="0" fontId="36" fillId="25" borderId="10" xfId="0" applyFont="1" applyFill="1" applyBorder="1" applyAlignment="1">
      <alignment/>
    </xf>
    <xf numFmtId="0" fontId="37" fillId="0" borderId="10" xfId="0" applyFont="1" applyFill="1" applyBorder="1" applyAlignment="1">
      <alignment vertical="center" textRotation="255"/>
    </xf>
    <xf numFmtId="0" fontId="36" fillId="25" borderId="67" xfId="0" applyFont="1" applyFill="1" applyBorder="1" applyAlignment="1">
      <alignment/>
    </xf>
    <xf numFmtId="0" fontId="36" fillId="25" borderId="44" xfId="0" applyFont="1" applyFill="1" applyBorder="1" applyAlignment="1">
      <alignment/>
    </xf>
    <xf numFmtId="0" fontId="37" fillId="25" borderId="10" xfId="0" applyFont="1" applyFill="1" applyBorder="1" applyAlignment="1">
      <alignment vertical="center" textRotation="255"/>
    </xf>
    <xf numFmtId="0" fontId="37" fillId="0" borderId="67" xfId="0" applyFont="1" applyFill="1" applyBorder="1" applyAlignment="1">
      <alignment vertical="center" textRotation="255"/>
    </xf>
    <xf numFmtId="0" fontId="36" fillId="0" borderId="0" xfId="0" applyFont="1" applyFill="1" applyBorder="1" applyAlignment="1">
      <alignment/>
    </xf>
    <xf numFmtId="0" fontId="37" fillId="0" borderId="64" xfId="0" applyFont="1" applyFill="1" applyBorder="1" applyAlignment="1">
      <alignment vertical="center" textRotation="255"/>
    </xf>
    <xf numFmtId="0" fontId="37" fillId="0" borderId="0" xfId="0" applyFont="1" applyFill="1" applyBorder="1" applyAlignment="1">
      <alignment vertical="center" textRotation="255" shrinkToFit="1"/>
    </xf>
    <xf numFmtId="0" fontId="36" fillId="25" borderId="28" xfId="0" applyFont="1" applyFill="1" applyBorder="1" applyAlignment="1">
      <alignment/>
    </xf>
    <xf numFmtId="0" fontId="37" fillId="0" borderId="28" xfId="0" applyFont="1" applyFill="1" applyBorder="1" applyAlignment="1">
      <alignment vertical="center" textRotation="255"/>
    </xf>
    <xf numFmtId="0" fontId="36" fillId="25" borderId="68" xfId="0" applyFont="1" applyFill="1" applyBorder="1" applyAlignment="1">
      <alignment/>
    </xf>
    <xf numFmtId="0" fontId="39" fillId="0" borderId="0" xfId="0" applyFont="1" applyFill="1" applyBorder="1" applyAlignment="1">
      <alignment/>
    </xf>
    <xf numFmtId="0" fontId="39" fillId="0" borderId="0" xfId="0" applyFont="1" applyFill="1" applyAlignment="1">
      <alignment/>
    </xf>
    <xf numFmtId="0" fontId="1" fillId="0" borderId="0" xfId="0" applyFont="1" applyFill="1" applyBorder="1" applyAlignment="1">
      <alignment vertical="center" textRotation="255"/>
    </xf>
    <xf numFmtId="0" fontId="40" fillId="0" borderId="0" xfId="0" applyFont="1" applyFill="1" applyAlignment="1">
      <alignment horizontal="center" vertical="center"/>
    </xf>
    <xf numFmtId="0" fontId="41" fillId="0" borderId="0" xfId="0" applyFont="1" applyFill="1" applyBorder="1" applyAlignment="1">
      <alignment/>
    </xf>
    <xf numFmtId="0" fontId="41" fillId="0" borderId="0" xfId="0" applyFont="1" applyFill="1" applyAlignment="1">
      <alignment/>
    </xf>
    <xf numFmtId="0" fontId="40" fillId="0" borderId="0" xfId="0" applyFont="1" applyFill="1" applyBorder="1" applyAlignment="1">
      <alignment horizontal="center" vertical="center"/>
    </xf>
    <xf numFmtId="0" fontId="39" fillId="0" borderId="69" xfId="0" applyFont="1" applyFill="1" applyBorder="1" applyAlignment="1">
      <alignment/>
    </xf>
    <xf numFmtId="0" fontId="36" fillId="0" borderId="0" xfId="0" applyFont="1" applyFill="1" applyBorder="1" applyAlignment="1">
      <alignment vertical="center" shrinkToFit="1"/>
    </xf>
    <xf numFmtId="0" fontId="37" fillId="25" borderId="62" xfId="0" applyFont="1" applyFill="1" applyBorder="1" applyAlignment="1">
      <alignment/>
    </xf>
    <xf numFmtId="0" fontId="42" fillId="25" borderId="62" xfId="0" applyFont="1" applyFill="1" applyBorder="1" applyAlignment="1">
      <alignment horizontal="center" vertical="center"/>
    </xf>
    <xf numFmtId="0" fontId="11" fillId="25" borderId="62" xfId="0" applyFont="1" applyFill="1" applyBorder="1" applyAlignment="1">
      <alignment horizontal="center" vertical="center"/>
    </xf>
    <xf numFmtId="0" fontId="36" fillId="25" borderId="65" xfId="0" applyFont="1" applyFill="1" applyBorder="1" applyAlignment="1">
      <alignment/>
    </xf>
    <xf numFmtId="0" fontId="36" fillId="25" borderId="44" xfId="0" applyFont="1" applyFill="1" applyBorder="1" applyAlignment="1">
      <alignment horizontal="center" vertical="center"/>
    </xf>
    <xf numFmtId="0" fontId="0" fillId="25" borderId="10" xfId="0" applyFill="1" applyBorder="1" applyAlignment="1">
      <alignment horizontal="center" vertical="center"/>
    </xf>
    <xf numFmtId="0" fontId="0" fillId="25" borderId="67" xfId="0" applyFill="1" applyBorder="1" applyAlignment="1">
      <alignment horizontal="center" vertical="center"/>
    </xf>
    <xf numFmtId="0" fontId="1" fillId="25" borderId="10" xfId="0" applyFont="1" applyFill="1" applyBorder="1" applyAlignment="1">
      <alignment horizontal="center" vertical="center"/>
    </xf>
    <xf numFmtId="0" fontId="1" fillId="25" borderId="67" xfId="0" applyFont="1" applyFill="1" applyBorder="1" applyAlignment="1">
      <alignment horizontal="center" vertical="center"/>
    </xf>
    <xf numFmtId="0" fontId="36" fillId="25" borderId="64" xfId="0" applyFont="1" applyFill="1" applyBorder="1" applyAlignment="1">
      <alignment/>
    </xf>
    <xf numFmtId="0" fontId="37" fillId="25" borderId="28" xfId="0" applyFont="1" applyFill="1" applyBorder="1" applyAlignment="1">
      <alignment vertical="center" textRotation="255"/>
    </xf>
    <xf numFmtId="0" fontId="37" fillId="0" borderId="68" xfId="0" applyFont="1" applyFill="1" applyBorder="1" applyAlignment="1">
      <alignment vertical="center" textRotation="255"/>
    </xf>
    <xf numFmtId="0" fontId="37" fillId="25" borderId="28" xfId="0" applyFont="1" applyFill="1" applyBorder="1" applyAlignment="1">
      <alignment/>
    </xf>
    <xf numFmtId="0" fontId="36" fillId="0" borderId="0" xfId="0" applyFont="1" applyFill="1" applyBorder="1" applyAlignment="1">
      <alignment horizontal="center" vertical="center"/>
    </xf>
    <xf numFmtId="0" fontId="38" fillId="25" borderId="64" xfId="0" applyFont="1" applyFill="1" applyBorder="1" applyAlignment="1">
      <alignment/>
    </xf>
    <xf numFmtId="0" fontId="39" fillId="25" borderId="28" xfId="0" applyFont="1" applyFill="1" applyBorder="1" applyAlignment="1">
      <alignment horizontal="center" vertical="center"/>
    </xf>
    <xf numFmtId="0" fontId="0" fillId="25" borderId="28" xfId="0" applyFont="1" applyFill="1" applyBorder="1" applyAlignment="1">
      <alignment vertical="center"/>
    </xf>
    <xf numFmtId="0" fontId="11" fillId="25" borderId="68" xfId="0" applyFont="1" applyFill="1" applyBorder="1" applyAlignment="1">
      <alignment horizontal="center" vertical="center" textRotation="255"/>
    </xf>
    <xf numFmtId="0" fontId="36" fillId="0" borderId="58" xfId="0" applyFont="1" applyFill="1" applyBorder="1" applyAlignment="1">
      <alignment/>
    </xf>
    <xf numFmtId="0" fontId="0" fillId="0" borderId="0" xfId="0" applyFill="1" applyAlignment="1">
      <alignment horizontal="center"/>
    </xf>
    <xf numFmtId="0" fontId="32" fillId="0" borderId="0" xfId="0" applyFont="1" applyFill="1" applyAlignment="1">
      <alignment/>
    </xf>
    <xf numFmtId="0" fontId="32" fillId="0" borderId="0" xfId="0" applyFont="1" applyFill="1" applyBorder="1" applyAlignment="1">
      <alignment/>
    </xf>
    <xf numFmtId="0" fontId="0" fillId="0" borderId="0" xfId="0" applyFill="1" applyAlignment="1">
      <alignment horizontal="center" vertical="center"/>
    </xf>
    <xf numFmtId="0" fontId="8" fillId="0" borderId="0" xfId="0" applyFont="1" applyFill="1" applyAlignment="1">
      <alignment/>
    </xf>
    <xf numFmtId="0" fontId="6" fillId="0" borderId="0" xfId="0" applyFont="1" applyFill="1" applyAlignment="1">
      <alignment/>
    </xf>
    <xf numFmtId="0" fontId="12" fillId="0" borderId="0" xfId="0" applyFont="1" applyFill="1" applyBorder="1" applyAlignment="1">
      <alignment vertical="center"/>
    </xf>
    <xf numFmtId="0" fontId="0" fillId="0" borderId="0" xfId="0" applyAlignment="1">
      <alignment/>
    </xf>
    <xf numFmtId="0" fontId="0" fillId="0" borderId="0" xfId="0" applyFill="1" applyBorder="1" applyAlignment="1">
      <alignment/>
    </xf>
    <xf numFmtId="0" fontId="0" fillId="0" borderId="10" xfId="0" applyBorder="1" applyAlignment="1">
      <alignment horizontal="center" vertical="center"/>
    </xf>
    <xf numFmtId="0" fontId="0" fillId="0" borderId="13" xfId="0" applyBorder="1" applyAlignment="1">
      <alignment/>
    </xf>
    <xf numFmtId="0" fontId="0" fillId="0" borderId="61" xfId="0" applyBorder="1" applyAlignment="1">
      <alignment/>
    </xf>
    <xf numFmtId="0" fontId="0" fillId="0" borderId="13" xfId="0" applyBorder="1" applyAlignment="1">
      <alignment/>
    </xf>
    <xf numFmtId="0" fontId="0" fillId="0" borderId="61" xfId="0" applyBorder="1" applyAlignment="1">
      <alignment/>
    </xf>
    <xf numFmtId="0" fontId="0" fillId="0" borderId="11" xfId="0" applyBorder="1" applyAlignment="1">
      <alignment/>
    </xf>
    <xf numFmtId="0" fontId="0" fillId="0" borderId="59" xfId="0" applyBorder="1" applyAlignment="1">
      <alignment/>
    </xf>
    <xf numFmtId="0" fontId="0" fillId="0" borderId="60" xfId="0" applyBorder="1" applyAlignment="1">
      <alignment/>
    </xf>
    <xf numFmtId="0" fontId="0" fillId="0" borderId="0" xfId="0" applyBorder="1" applyAlignment="1">
      <alignment/>
    </xf>
    <xf numFmtId="0" fontId="0" fillId="26" borderId="61" xfId="0" applyFill="1" applyBorder="1" applyAlignment="1">
      <alignment/>
    </xf>
    <xf numFmtId="0" fontId="0" fillId="26" borderId="0" xfId="0" applyFill="1" applyBorder="1" applyAlignment="1">
      <alignment/>
    </xf>
    <xf numFmtId="0" fontId="0" fillId="0" borderId="70" xfId="0" applyFill="1" applyBorder="1" applyAlignment="1">
      <alignment/>
    </xf>
    <xf numFmtId="0" fontId="0" fillId="0" borderId="71" xfId="0" applyBorder="1" applyAlignment="1">
      <alignment/>
    </xf>
    <xf numFmtId="0" fontId="0" fillId="0" borderId="58" xfId="0" applyBorder="1" applyAlignment="1">
      <alignment/>
    </xf>
    <xf numFmtId="0" fontId="0" fillId="0" borderId="37" xfId="0" applyBorder="1" applyAlignment="1">
      <alignment/>
    </xf>
    <xf numFmtId="0" fontId="0" fillId="0" borderId="61" xfId="0" applyFill="1" applyBorder="1" applyAlignment="1">
      <alignment/>
    </xf>
    <xf numFmtId="0" fontId="0" fillId="0" borderId="13" xfId="0"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61" xfId="0" applyFill="1" applyBorder="1" applyAlignment="1">
      <alignment horizontal="center" vertical="center" textRotation="255"/>
    </xf>
    <xf numFmtId="0" fontId="0" fillId="0" borderId="12" xfId="0" applyFill="1" applyBorder="1" applyAlignment="1">
      <alignment/>
    </xf>
    <xf numFmtId="0" fontId="0" fillId="0" borderId="58" xfId="0" applyFill="1" applyBorder="1" applyAlignment="1">
      <alignment/>
    </xf>
    <xf numFmtId="0" fontId="0" fillId="0" borderId="13" xfId="0" applyFill="1" applyBorder="1" applyAlignment="1">
      <alignment/>
    </xf>
    <xf numFmtId="0" fontId="13" fillId="1" borderId="0" xfId="0" applyFont="1" applyFill="1" applyAlignment="1">
      <alignment/>
    </xf>
    <xf numFmtId="0" fontId="13" fillId="1" borderId="0" xfId="0" applyFont="1" applyFill="1" applyBorder="1" applyAlignment="1">
      <alignment/>
    </xf>
    <xf numFmtId="0" fontId="0" fillId="0" borderId="61" xfId="0" applyBorder="1" applyAlignment="1">
      <alignment vertical="center"/>
    </xf>
    <xf numFmtId="0" fontId="0" fillId="0" borderId="12" xfId="0" applyBorder="1" applyAlignment="1">
      <alignment/>
    </xf>
    <xf numFmtId="0" fontId="0" fillId="0" borderId="58" xfId="0" applyBorder="1" applyAlignment="1">
      <alignment vertical="center"/>
    </xf>
    <xf numFmtId="0" fontId="0" fillId="0" borderId="72" xfId="0" applyBorder="1" applyAlignment="1">
      <alignment vertical="center"/>
    </xf>
    <xf numFmtId="0" fontId="59" fillId="27" borderId="59" xfId="0" applyFont="1" applyFill="1" applyBorder="1" applyAlignment="1">
      <alignment/>
    </xf>
    <xf numFmtId="0" fontId="59" fillId="27" borderId="60" xfId="0" applyFont="1" applyFill="1" applyBorder="1" applyAlignment="1">
      <alignment/>
    </xf>
    <xf numFmtId="0" fontId="59" fillId="0" borderId="58" xfId="0" applyFont="1" applyBorder="1" applyAlignment="1">
      <alignment/>
    </xf>
    <xf numFmtId="0" fontId="13" fillId="0" borderId="0" xfId="0" applyFont="1" applyBorder="1" applyAlignment="1">
      <alignment vertical="center"/>
    </xf>
    <xf numFmtId="0" fontId="0" fillId="23" borderId="0" xfId="0" applyFill="1" applyBorder="1" applyAlignment="1">
      <alignment vertical="center"/>
    </xf>
    <xf numFmtId="0" fontId="0" fillId="23" borderId="13" xfId="0" applyFill="1" applyBorder="1" applyAlignment="1">
      <alignment vertical="center"/>
    </xf>
    <xf numFmtId="0" fontId="0" fillId="23" borderId="61" xfId="0" applyFill="1" applyBorder="1" applyAlignment="1">
      <alignment vertical="center"/>
    </xf>
    <xf numFmtId="0" fontId="0" fillId="0" borderId="37" xfId="0" applyFill="1" applyBorder="1" applyAlignment="1">
      <alignment/>
    </xf>
    <xf numFmtId="0" fontId="0" fillId="0" borderId="13" xfId="0" applyFill="1" applyBorder="1" applyAlignment="1">
      <alignment vertical="center"/>
    </xf>
    <xf numFmtId="0" fontId="23" fillId="0" borderId="0" xfId="0" applyFont="1" applyAlignment="1">
      <alignment/>
    </xf>
    <xf numFmtId="0" fontId="0" fillId="27" borderId="11" xfId="0" applyFill="1" applyBorder="1" applyAlignment="1">
      <alignment/>
    </xf>
    <xf numFmtId="0" fontId="23" fillId="0" borderId="0" xfId="0" applyFont="1" applyAlignment="1">
      <alignment/>
    </xf>
    <xf numFmtId="0" fontId="0" fillId="23" borderId="12" xfId="0" applyFill="1" applyBorder="1" applyAlignment="1">
      <alignment vertical="center"/>
    </xf>
    <xf numFmtId="0" fontId="0" fillId="23" borderId="58" xfId="0" applyFill="1" applyBorder="1" applyAlignment="1">
      <alignment vertical="center"/>
    </xf>
    <xf numFmtId="0" fontId="0" fillId="23" borderId="37"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textRotation="255"/>
    </xf>
    <xf numFmtId="0" fontId="59" fillId="0" borderId="0" xfId="0" applyFont="1" applyFill="1" applyBorder="1" applyAlignment="1">
      <alignment/>
    </xf>
    <xf numFmtId="0" fontId="0" fillId="23" borderId="0" xfId="0" applyFill="1" applyBorder="1" applyAlignment="1">
      <alignment horizontal="center" vertical="top"/>
    </xf>
    <xf numFmtId="0" fontId="0" fillId="23" borderId="61" xfId="0" applyFill="1" applyBorder="1" applyAlignment="1">
      <alignment horizontal="center" vertical="top"/>
    </xf>
    <xf numFmtId="0" fontId="0" fillId="23" borderId="0" xfId="0" applyFill="1" applyBorder="1" applyAlignment="1">
      <alignment horizontal="center" vertical="center"/>
    </xf>
    <xf numFmtId="0" fontId="0" fillId="28" borderId="58" xfId="0" applyFill="1" applyBorder="1" applyAlignment="1">
      <alignment/>
    </xf>
    <xf numFmtId="0" fontId="0" fillId="28" borderId="37" xfId="0" applyFill="1" applyBorder="1" applyAlignment="1">
      <alignment/>
    </xf>
    <xf numFmtId="0" fontId="0" fillId="28" borderId="0" xfId="0" applyFill="1" applyBorder="1" applyAlignment="1">
      <alignment vertical="center"/>
    </xf>
    <xf numFmtId="0" fontId="0" fillId="28" borderId="61" xfId="0" applyFill="1" applyBorder="1" applyAlignment="1">
      <alignment vertical="center"/>
    </xf>
    <xf numFmtId="0" fontId="0" fillId="28" borderId="59" xfId="0" applyFill="1" applyBorder="1" applyAlignment="1">
      <alignment vertical="center"/>
    </xf>
    <xf numFmtId="0" fontId="0" fillId="28" borderId="60" xfId="0" applyFill="1" applyBorder="1" applyAlignment="1">
      <alignment vertical="center"/>
    </xf>
    <xf numFmtId="0" fontId="0" fillId="28" borderId="59" xfId="0" applyFill="1" applyBorder="1" applyAlignment="1">
      <alignment/>
    </xf>
    <xf numFmtId="0" fontId="60" fillId="0" borderId="58" xfId="0" applyFont="1" applyBorder="1" applyAlignment="1">
      <alignment/>
    </xf>
    <xf numFmtId="235" fontId="0" fillId="0" borderId="0" xfId="0" applyNumberFormat="1" applyAlignment="1">
      <alignment/>
    </xf>
    <xf numFmtId="0" fontId="11" fillId="0" borderId="0" xfId="0" applyFont="1" applyAlignment="1">
      <alignment/>
    </xf>
    <xf numFmtId="0" fontId="44" fillId="0" borderId="0" xfId="0" applyFont="1" applyAlignment="1">
      <alignment vertical="center"/>
    </xf>
    <xf numFmtId="0" fontId="11" fillId="0" borderId="0" xfId="0" applyFont="1" applyAlignment="1">
      <alignment horizontal="right"/>
    </xf>
    <xf numFmtId="45" fontId="11" fillId="0" borderId="0" xfId="0" applyNumberFormat="1" applyFont="1" applyAlignment="1">
      <alignment/>
    </xf>
    <xf numFmtId="235" fontId="11" fillId="0" borderId="0" xfId="0" applyNumberFormat="1" applyFont="1" applyAlignment="1">
      <alignment/>
    </xf>
    <xf numFmtId="0" fontId="45" fillId="0" borderId="0" xfId="0" applyFont="1" applyAlignment="1">
      <alignment/>
    </xf>
    <xf numFmtId="0" fontId="45" fillId="0" borderId="10" xfId="0" applyFont="1" applyFill="1" applyBorder="1" applyAlignment="1">
      <alignment horizontal="center"/>
    </xf>
    <xf numFmtId="45" fontId="45" fillId="0" borderId="10" xfId="0" applyNumberFormat="1" applyFont="1" applyFill="1" applyBorder="1" applyAlignment="1">
      <alignment horizontal="center"/>
    </xf>
    <xf numFmtId="0" fontId="45" fillId="0" borderId="0" xfId="0" applyFont="1" applyFill="1" applyBorder="1" applyAlignment="1">
      <alignment horizontal="center"/>
    </xf>
    <xf numFmtId="0" fontId="45" fillId="0" borderId="10" xfId="0" applyFont="1" applyFill="1" applyBorder="1" applyAlignment="1">
      <alignment/>
    </xf>
    <xf numFmtId="45" fontId="45" fillId="0" borderId="10" xfId="0" applyNumberFormat="1" applyFont="1" applyFill="1" applyBorder="1" applyAlignment="1">
      <alignment/>
    </xf>
    <xf numFmtId="235" fontId="45" fillId="0" borderId="10" xfId="0" applyNumberFormat="1" applyFont="1" applyFill="1" applyBorder="1" applyAlignment="1">
      <alignment horizontal="center"/>
    </xf>
    <xf numFmtId="235" fontId="45" fillId="0" borderId="0" xfId="0" applyNumberFormat="1" applyFont="1" applyFill="1" applyBorder="1" applyAlignment="1">
      <alignment/>
    </xf>
    <xf numFmtId="0" fontId="45" fillId="0" borderId="0" xfId="0" applyFont="1" applyFill="1" applyBorder="1" applyAlignment="1">
      <alignment/>
    </xf>
    <xf numFmtId="235" fontId="45" fillId="0" borderId="10" xfId="0" applyNumberFormat="1" applyFont="1" applyFill="1" applyBorder="1" applyAlignment="1" applyProtection="1">
      <alignment horizontal="center"/>
      <protection/>
    </xf>
    <xf numFmtId="235" fontId="45" fillId="0" borderId="0" xfId="0" applyNumberFormat="1" applyFont="1" applyFill="1" applyBorder="1" applyAlignment="1" applyProtection="1">
      <alignment/>
      <protection/>
    </xf>
    <xf numFmtId="0" fontId="45" fillId="0" borderId="10" xfId="0" applyFont="1" applyFill="1" applyBorder="1" applyAlignment="1">
      <alignment horizontal="right"/>
    </xf>
    <xf numFmtId="0" fontId="45" fillId="0" borderId="11" xfId="0" applyFont="1" applyFill="1" applyBorder="1" applyAlignment="1">
      <alignment horizontal="center"/>
    </xf>
    <xf numFmtId="0" fontId="0" fillId="0" borderId="0" xfId="0" applyAlignment="1">
      <alignment horizontal="right"/>
    </xf>
    <xf numFmtId="45" fontId="0" fillId="0" borderId="0" xfId="0" applyNumberFormat="1" applyAlignment="1">
      <alignment/>
    </xf>
    <xf numFmtId="0" fontId="9" fillId="0" borderId="10" xfId="0" applyFont="1" applyFill="1" applyBorder="1" applyAlignment="1">
      <alignment vertical="center"/>
    </xf>
    <xf numFmtId="0" fontId="6" fillId="0" borderId="10" xfId="0" applyFont="1" applyFill="1" applyBorder="1" applyAlignment="1">
      <alignment horizontal="left" vertical="center"/>
    </xf>
    <xf numFmtId="0" fontId="45" fillId="0" borderId="0" xfId="0" applyFont="1" applyFill="1" applyAlignment="1">
      <alignment/>
    </xf>
    <xf numFmtId="0" fontId="0" fillId="0" borderId="10" xfId="0" applyFill="1" applyBorder="1" applyAlignment="1">
      <alignment/>
    </xf>
    <xf numFmtId="45" fontId="45" fillId="0" borderId="0" xfId="0" applyNumberFormat="1" applyFont="1" applyFill="1" applyBorder="1" applyAlignment="1">
      <alignment/>
    </xf>
    <xf numFmtId="0" fontId="45" fillId="0" borderId="0" xfId="0" applyFont="1" applyBorder="1" applyAlignment="1">
      <alignment/>
    </xf>
    <xf numFmtId="20" fontId="4" fillId="0" borderId="0" xfId="0" applyNumberFormat="1" applyFont="1" applyFill="1" applyAlignment="1">
      <alignment/>
    </xf>
    <xf numFmtId="0" fontId="45" fillId="0" borderId="0" xfId="0" applyFont="1" applyFill="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235" fontId="0" fillId="0" borderId="0" xfId="0" applyNumberFormat="1" applyFill="1" applyAlignment="1">
      <alignment/>
    </xf>
    <xf numFmtId="0" fontId="0" fillId="0" borderId="10" xfId="0" applyFill="1" applyBorder="1" applyAlignment="1">
      <alignment horizontal="right"/>
    </xf>
    <xf numFmtId="45" fontId="0" fillId="0" borderId="10" xfId="0" applyNumberFormat="1" applyFill="1" applyBorder="1" applyAlignment="1">
      <alignment/>
    </xf>
    <xf numFmtId="235" fontId="0" fillId="0" borderId="10" xfId="0" applyNumberFormat="1" applyFill="1" applyBorder="1" applyAlignment="1">
      <alignment horizontal="center"/>
    </xf>
    <xf numFmtId="0" fontId="0" fillId="0" borderId="0" xfId="0" applyFill="1" applyAlignment="1">
      <alignment horizontal="right"/>
    </xf>
    <xf numFmtId="45" fontId="0" fillId="0" borderId="0" xfId="0" applyNumberFormat="1" applyFill="1" applyAlignment="1">
      <alignment/>
    </xf>
    <xf numFmtId="0" fontId="36" fillId="25" borderId="73" xfId="0" applyFont="1" applyFill="1" applyBorder="1" applyAlignment="1">
      <alignment/>
    </xf>
    <xf numFmtId="0" fontId="36" fillId="25" borderId="40" xfId="0" applyFont="1" applyFill="1" applyBorder="1" applyAlignment="1">
      <alignment/>
    </xf>
    <xf numFmtId="0" fontId="38" fillId="0" borderId="59" xfId="0" applyFont="1" applyFill="1" applyBorder="1" applyAlignment="1">
      <alignment/>
    </xf>
    <xf numFmtId="0" fontId="36" fillId="0" borderId="59" xfId="0" applyFont="1" applyFill="1" applyBorder="1" applyAlignment="1">
      <alignment/>
    </xf>
    <xf numFmtId="0" fontId="37" fillId="0" borderId="56" xfId="0" applyFont="1" applyFill="1" applyBorder="1" applyAlignment="1">
      <alignment vertical="center" textRotation="255"/>
    </xf>
    <xf numFmtId="0" fontId="37" fillId="0" borderId="73" xfId="0" applyFont="1" applyFill="1" applyBorder="1" applyAlignment="1">
      <alignment vertical="center" textRotation="255"/>
    </xf>
    <xf numFmtId="0" fontId="37" fillId="0" borderId="40" xfId="0" applyFont="1" applyFill="1" applyBorder="1" applyAlignment="1">
      <alignment vertical="center" textRotation="255"/>
    </xf>
    <xf numFmtId="0" fontId="14" fillId="0" borderId="0" xfId="0" applyFont="1" applyFill="1" applyAlignment="1">
      <alignment/>
    </xf>
    <xf numFmtId="0" fontId="0" fillId="28" borderId="10" xfId="0" applyFill="1" applyBorder="1" applyAlignment="1">
      <alignment horizontal="center" vertical="center"/>
    </xf>
    <xf numFmtId="0" fontId="0" fillId="28" borderId="10" xfId="0" applyFill="1" applyBorder="1" applyAlignment="1">
      <alignment horizontal="center"/>
    </xf>
    <xf numFmtId="0" fontId="0" fillId="27" borderId="10" xfId="0" applyFill="1" applyBorder="1" applyAlignment="1">
      <alignment horizontal="center"/>
    </xf>
    <xf numFmtId="20" fontId="7" fillId="0" borderId="0" xfId="0" applyNumberFormat="1" applyFont="1" applyFill="1" applyBorder="1" applyAlignment="1">
      <alignment horizontal="center"/>
    </xf>
    <xf numFmtId="0" fontId="14" fillId="0" borderId="0" xfId="0" applyFont="1" applyBorder="1" applyAlignment="1">
      <alignment horizontal="center"/>
    </xf>
    <xf numFmtId="185" fontId="10" fillId="0" borderId="0" xfId="0" applyNumberFormat="1" applyFont="1" applyFill="1" applyAlignment="1">
      <alignment horizontal="center"/>
    </xf>
    <xf numFmtId="0" fontId="14" fillId="0" borderId="11" xfId="0" applyFont="1" applyBorder="1" applyAlignment="1">
      <alignment horizontal="center"/>
    </xf>
    <xf numFmtId="0" fontId="14" fillId="0" borderId="59" xfId="0" applyFont="1" applyBorder="1" applyAlignment="1">
      <alignment horizontal="center"/>
    </xf>
    <xf numFmtId="0" fontId="14" fillId="0" borderId="60" xfId="0" applyFont="1" applyBorder="1" applyAlignment="1">
      <alignment horizontal="center"/>
    </xf>
    <xf numFmtId="0" fontId="10" fillId="0" borderId="0" xfId="0" applyFont="1" applyAlignment="1">
      <alignment/>
    </xf>
    <xf numFmtId="20" fontId="61" fillId="0" borderId="58" xfId="0" applyNumberFormat="1" applyFont="1" applyBorder="1" applyAlignment="1">
      <alignment wrapText="1"/>
    </xf>
    <xf numFmtId="0" fontId="62" fillId="0" borderId="58" xfId="0" applyFont="1" applyBorder="1" applyAlignment="1">
      <alignment wrapText="1"/>
    </xf>
    <xf numFmtId="0" fontId="62" fillId="0" borderId="37" xfId="0" applyFont="1" applyBorder="1" applyAlignment="1">
      <alignment wrapText="1"/>
    </xf>
    <xf numFmtId="0" fontId="63" fillId="0" borderId="0" xfId="0" applyFont="1" applyBorder="1" applyAlignment="1">
      <alignment wrapText="1"/>
    </xf>
    <xf numFmtId="0" fontId="64" fillId="0" borderId="0" xfId="0" applyFont="1" applyBorder="1" applyAlignment="1">
      <alignment wrapText="1"/>
    </xf>
    <xf numFmtId="0" fontId="5" fillId="0" borderId="0"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7"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44" xfId="0" applyFont="1" applyFill="1" applyBorder="1" applyAlignment="1">
      <alignment horizontal="center" vertical="center"/>
    </xf>
    <xf numFmtId="20" fontId="65" fillId="0" borderId="74" xfId="0" applyNumberFormat="1" applyFont="1" applyFill="1" applyBorder="1" applyAlignment="1">
      <alignment horizontal="left" vertical="center" shrinkToFit="1"/>
    </xf>
    <xf numFmtId="0" fontId="65" fillId="0" borderId="66" xfId="0" applyFont="1" applyBorder="1" applyAlignment="1">
      <alignment horizontal="left" vertical="center" shrinkToFit="1"/>
    </xf>
    <xf numFmtId="0" fontId="65" fillId="0" borderId="23" xfId="0" applyFont="1" applyBorder="1" applyAlignment="1">
      <alignment horizontal="left" vertical="center" shrinkToFit="1"/>
    </xf>
    <xf numFmtId="0" fontId="65" fillId="0" borderId="75" xfId="0" applyFont="1" applyBorder="1" applyAlignment="1">
      <alignment horizontal="left" vertical="center" shrinkToFit="1"/>
    </xf>
    <xf numFmtId="0" fontId="65" fillId="0" borderId="0" xfId="0" applyFont="1" applyBorder="1" applyAlignment="1">
      <alignment horizontal="left" vertical="center" shrinkToFit="1"/>
    </xf>
    <xf numFmtId="0" fontId="65" fillId="0" borderId="69" xfId="0" applyFont="1" applyBorder="1" applyAlignment="1">
      <alignment horizontal="left" vertical="center" shrinkToFit="1"/>
    </xf>
    <xf numFmtId="20" fontId="65" fillId="0" borderId="75" xfId="0" applyNumberFormat="1" applyFont="1" applyFill="1" applyBorder="1" applyAlignment="1">
      <alignment horizontal="left" vertical="center" shrinkToFit="1"/>
    </xf>
    <xf numFmtId="20" fontId="65" fillId="0" borderId="0" xfId="0" applyNumberFormat="1" applyFont="1" applyFill="1" applyBorder="1" applyAlignment="1">
      <alignment horizontal="left" vertical="center" shrinkToFit="1"/>
    </xf>
    <xf numFmtId="20" fontId="65" fillId="0" borderId="69" xfId="0" applyNumberFormat="1" applyFont="1" applyFill="1" applyBorder="1" applyAlignment="1">
      <alignment horizontal="left" vertical="center" shrinkToFit="1"/>
    </xf>
    <xf numFmtId="0" fontId="65" fillId="0" borderId="75" xfId="0" applyFont="1" applyBorder="1" applyAlignment="1">
      <alignment horizontal="left" shrinkToFit="1"/>
    </xf>
    <xf numFmtId="0" fontId="65" fillId="0" borderId="0" xfId="0" applyFont="1" applyBorder="1" applyAlignment="1">
      <alignment horizontal="left" shrinkToFit="1"/>
    </xf>
    <xf numFmtId="0" fontId="65" fillId="0" borderId="69" xfId="0" applyFont="1" applyBorder="1" applyAlignment="1">
      <alignment horizontal="left" shrinkToFit="1"/>
    </xf>
    <xf numFmtId="0" fontId="0" fillId="0" borderId="67" xfId="0" applyBorder="1" applyAlignment="1">
      <alignment horizontal="center" vertical="center"/>
    </xf>
    <xf numFmtId="0" fontId="65" fillId="0" borderId="75" xfId="0" applyFont="1" applyFill="1" applyBorder="1" applyAlignment="1">
      <alignment horizontal="left" vertical="center"/>
    </xf>
    <xf numFmtId="0" fontId="65" fillId="0" borderId="0" xfId="0" applyFont="1" applyBorder="1" applyAlignment="1">
      <alignment horizontal="left" vertical="center"/>
    </xf>
    <xf numFmtId="0" fontId="65" fillId="0" borderId="69" xfId="0" applyFont="1" applyBorder="1" applyAlignment="1">
      <alignment horizontal="left" vertical="center"/>
    </xf>
    <xf numFmtId="0" fontId="65" fillId="0" borderId="75" xfId="0" applyFont="1" applyBorder="1" applyAlignment="1">
      <alignment horizontal="left" vertical="center"/>
    </xf>
    <xf numFmtId="0" fontId="65" fillId="0" borderId="76" xfId="0" applyFont="1" applyBorder="1" applyAlignment="1">
      <alignment horizontal="left" vertical="center"/>
    </xf>
    <xf numFmtId="0" fontId="65" fillId="0" borderId="77" xfId="0" applyFont="1" applyBorder="1" applyAlignment="1">
      <alignment horizontal="left" vertical="center"/>
    </xf>
    <xf numFmtId="0" fontId="65" fillId="0" borderId="32" xfId="0" applyFont="1" applyBorder="1" applyAlignment="1">
      <alignment horizontal="left" vertical="center"/>
    </xf>
    <xf numFmtId="0" fontId="0" fillId="0" borderId="0" xfId="0" applyFill="1" applyBorder="1" applyAlignment="1">
      <alignment/>
    </xf>
    <xf numFmtId="0" fontId="0" fillId="0" borderId="0" xfId="0" applyAlignment="1">
      <alignment/>
    </xf>
    <xf numFmtId="0" fontId="7" fillId="0" borderId="62"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28" xfId="0" applyFont="1" applyBorder="1" applyAlignment="1">
      <alignment horizontal="center" vertical="center"/>
    </xf>
    <xf numFmtId="0" fontId="7" fillId="0" borderId="68" xfId="0" applyFont="1" applyBorder="1" applyAlignment="1">
      <alignment horizontal="center" vertical="center"/>
    </xf>
    <xf numFmtId="0" fontId="13" fillId="0" borderId="63"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4" xfId="0" applyFont="1" applyFill="1" applyBorder="1" applyAlignment="1">
      <alignment wrapText="1"/>
    </xf>
    <xf numFmtId="235" fontId="14" fillId="0" borderId="72" xfId="0" applyNumberFormat="1" applyFont="1" applyFill="1" applyBorder="1" applyAlignment="1" applyProtection="1">
      <alignment horizontal="center" vertical="center" wrapText="1"/>
      <protection/>
    </xf>
    <xf numFmtId="0" fontId="14" fillId="0" borderId="7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13" xfId="0" applyFont="1" applyFill="1" applyBorder="1" applyAlignment="1">
      <alignment wrapText="1"/>
    </xf>
    <xf numFmtId="0" fontId="14" fillId="0" borderId="61" xfId="0" applyFont="1" applyFill="1" applyBorder="1" applyAlignment="1">
      <alignment wrapText="1"/>
    </xf>
    <xf numFmtId="0" fontId="0" fillId="0" borderId="12" xfId="0" applyBorder="1" applyAlignment="1">
      <alignment/>
    </xf>
    <xf numFmtId="0" fontId="0" fillId="0" borderId="37" xfId="0" applyBorder="1" applyAlignment="1">
      <alignment/>
    </xf>
    <xf numFmtId="0" fontId="13" fillId="0" borderId="0" xfId="0" applyFont="1" applyAlignment="1">
      <alignment horizontal="center" vertical="center"/>
    </xf>
    <xf numFmtId="0" fontId="0" fillId="0" borderId="0" xfId="0" applyAlignment="1">
      <alignment horizontal="center"/>
    </xf>
    <xf numFmtId="235" fontId="4" fillId="0" borderId="72" xfId="0" applyNumberFormat="1" applyFont="1" applyFill="1" applyBorder="1" applyAlignment="1" applyProtection="1">
      <alignment horizontal="center" vertical="center" wrapText="1"/>
      <protection/>
    </xf>
    <xf numFmtId="0" fontId="4" fillId="0" borderId="7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 xfId="0" applyFont="1" applyFill="1" applyBorder="1" applyAlignment="1">
      <alignment wrapText="1"/>
    </xf>
    <xf numFmtId="0" fontId="4" fillId="0" borderId="37" xfId="0" applyFont="1" applyFill="1" applyBorder="1" applyAlignment="1">
      <alignment wrapText="1"/>
    </xf>
    <xf numFmtId="0" fontId="14" fillId="0" borderId="12" xfId="0" applyFont="1" applyFill="1" applyBorder="1" applyAlignment="1">
      <alignment wrapText="1"/>
    </xf>
    <xf numFmtId="0" fontId="14" fillId="0" borderId="37" xfId="0" applyFont="1" applyFill="1" applyBorder="1" applyAlignment="1">
      <alignment wrapText="1"/>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6" xfId="0" applyFont="1" applyBorder="1" applyAlignment="1">
      <alignment horizontal="center" vertical="center"/>
    </xf>
    <xf numFmtId="0" fontId="0" fillId="0" borderId="0" xfId="0" applyFont="1" applyAlignment="1">
      <alignment horizontal="center" vertical="center"/>
    </xf>
    <xf numFmtId="0" fontId="0" fillId="0" borderId="58" xfId="0" applyFont="1" applyBorder="1" applyAlignment="1">
      <alignment horizontal="center" vertical="center"/>
    </xf>
    <xf numFmtId="0" fontId="7" fillId="0" borderId="0" xfId="0" applyFont="1" applyFill="1" applyAlignment="1">
      <alignment horizontal="center"/>
    </xf>
    <xf numFmtId="0" fontId="7" fillId="0" borderId="74"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23" xfId="0" applyFont="1" applyFill="1" applyBorder="1" applyAlignment="1">
      <alignment horizontal="center" vertical="center"/>
    </xf>
    <xf numFmtId="0" fontId="66" fillId="0" borderId="0" xfId="0" applyFont="1" applyFill="1" applyBorder="1" applyAlignment="1">
      <alignment horizontal="center" vertical="center"/>
    </xf>
    <xf numFmtId="0" fontId="67" fillId="0" borderId="0" xfId="0" applyFont="1" applyAlignment="1">
      <alignment horizontal="center" vertical="center"/>
    </xf>
    <xf numFmtId="0" fontId="67" fillId="0" borderId="69" xfId="0" applyFont="1" applyBorder="1" applyAlignment="1">
      <alignment horizontal="center" vertical="center"/>
    </xf>
    <xf numFmtId="0" fontId="42" fillId="25" borderId="78" xfId="0" applyFont="1" applyFill="1" applyBorder="1" applyAlignment="1">
      <alignment horizontal="center" vertical="center" wrapText="1"/>
    </xf>
    <xf numFmtId="0" fontId="0" fillId="0" borderId="59" xfId="0" applyBorder="1" applyAlignment="1">
      <alignment wrapText="1"/>
    </xf>
    <xf numFmtId="0" fontId="0" fillId="0" borderId="40" xfId="0" applyBorder="1" applyAlignment="1">
      <alignment wrapText="1"/>
    </xf>
    <xf numFmtId="0" fontId="8" fillId="0" borderId="48" xfId="0" applyFont="1" applyFill="1" applyBorder="1" applyAlignment="1">
      <alignment horizontal="center"/>
    </xf>
    <xf numFmtId="0" fontId="8" fillId="0" borderId="49" xfId="0" applyFont="1" applyFill="1" applyBorder="1" applyAlignment="1">
      <alignment horizontal="center"/>
    </xf>
    <xf numFmtId="0" fontId="8" fillId="0" borderId="56" xfId="0" applyFont="1" applyFill="1" applyBorder="1" applyAlignment="1">
      <alignment horizontal="center"/>
    </xf>
    <xf numFmtId="0" fontId="0" fillId="0" borderId="0" xfId="0" applyFill="1" applyBorder="1" applyAlignment="1">
      <alignment horizontal="center" vertical="center"/>
    </xf>
    <xf numFmtId="0" fontId="0" fillId="24" borderId="74" xfId="0" applyFill="1" applyBorder="1" applyAlignment="1">
      <alignment horizontal="center" vertical="center"/>
    </xf>
    <xf numFmtId="0" fontId="0" fillId="24" borderId="66" xfId="0" applyFill="1" applyBorder="1" applyAlignment="1">
      <alignment horizontal="center" vertical="center"/>
    </xf>
    <xf numFmtId="0" fontId="0" fillId="24" borderId="23" xfId="0" applyFill="1" applyBorder="1" applyAlignment="1">
      <alignment horizontal="center" vertical="center"/>
    </xf>
    <xf numFmtId="0" fontId="0" fillId="24" borderId="76" xfId="0" applyFill="1" applyBorder="1" applyAlignment="1">
      <alignment horizontal="center" vertical="center"/>
    </xf>
    <xf numFmtId="0" fontId="0" fillId="24" borderId="77" xfId="0" applyFill="1" applyBorder="1" applyAlignment="1">
      <alignment horizontal="center" vertical="center"/>
    </xf>
    <xf numFmtId="0" fontId="0" fillId="24" borderId="32" xfId="0" applyFill="1" applyBorder="1" applyAlignment="1">
      <alignment horizontal="center" vertical="center"/>
    </xf>
    <xf numFmtId="0" fontId="0" fillId="0" borderId="72"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12" xfId="0" applyFill="1" applyBorder="1" applyAlignment="1">
      <alignment horizontal="center" vertical="center"/>
    </xf>
    <xf numFmtId="0" fontId="0" fillId="0" borderId="58" xfId="0" applyFill="1" applyBorder="1" applyAlignment="1">
      <alignment horizontal="center" vertical="center"/>
    </xf>
    <xf numFmtId="0" fontId="0" fillId="0" borderId="37" xfId="0" applyFill="1" applyBorder="1" applyAlignment="1">
      <alignment horizontal="center" vertical="center"/>
    </xf>
    <xf numFmtId="0" fontId="0" fillId="0" borderId="0" xfId="0" applyFill="1" applyBorder="1" applyAlignment="1">
      <alignment horizont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Fill="1" applyBorder="1" applyAlignment="1">
      <alignment vertical="center" textRotation="255"/>
    </xf>
    <xf numFmtId="0" fontId="13" fillId="0" borderId="0" xfId="0" applyFont="1" applyFill="1" applyBorder="1" applyAlignment="1">
      <alignment horizontal="center"/>
    </xf>
    <xf numFmtId="0" fontId="0" fillId="0" borderId="13" xfId="0" applyFill="1" applyBorder="1" applyAlignment="1">
      <alignment horizontal="center" vertical="center"/>
    </xf>
    <xf numFmtId="0" fontId="0" fillId="0" borderId="0" xfId="0" applyFill="1" applyAlignment="1">
      <alignment horizontal="center" vertical="center"/>
    </xf>
    <xf numFmtId="0" fontId="0" fillId="0" borderId="61" xfId="0" applyFill="1" applyBorder="1" applyAlignment="1">
      <alignment horizontal="center" vertical="center"/>
    </xf>
    <xf numFmtId="0" fontId="0" fillId="29" borderId="72" xfId="0" applyFill="1" applyBorder="1" applyAlignment="1">
      <alignment horizontal="center" vertical="center"/>
    </xf>
    <xf numFmtId="0" fontId="0" fillId="29" borderId="70" xfId="0" applyFill="1" applyBorder="1" applyAlignment="1">
      <alignment horizontal="center" vertical="center"/>
    </xf>
    <xf numFmtId="0" fontId="0" fillId="29" borderId="71" xfId="0" applyFill="1" applyBorder="1" applyAlignment="1">
      <alignment horizontal="center" vertical="center"/>
    </xf>
    <xf numFmtId="0" fontId="0" fillId="29" borderId="12" xfId="0" applyFill="1" applyBorder="1" applyAlignment="1">
      <alignment horizontal="center" vertical="center"/>
    </xf>
    <xf numFmtId="0" fontId="0" fillId="29" borderId="58" xfId="0" applyFill="1" applyBorder="1" applyAlignment="1">
      <alignment horizontal="center" vertical="center"/>
    </xf>
    <xf numFmtId="0" fontId="0" fillId="29" borderId="37" xfId="0" applyFill="1" applyBorder="1" applyAlignment="1">
      <alignment horizontal="center" vertical="center"/>
    </xf>
    <xf numFmtId="0" fontId="0" fillId="0" borderId="0" xfId="0" applyFill="1" applyBorder="1" applyAlignment="1">
      <alignment vertical="center"/>
    </xf>
    <xf numFmtId="0" fontId="68" fillId="0" borderId="59" xfId="0" applyFont="1" applyBorder="1" applyAlignment="1">
      <alignment horizontal="center" vertical="center"/>
    </xf>
    <xf numFmtId="0" fontId="43" fillId="0" borderId="59" xfId="0" applyFont="1" applyBorder="1" applyAlignment="1">
      <alignment horizontal="center" vertical="center"/>
    </xf>
    <xf numFmtId="0" fontId="69" fillId="0" borderId="10" xfId="0" applyFont="1" applyBorder="1" applyAlignment="1">
      <alignment vertical="center" textRotation="255"/>
    </xf>
    <xf numFmtId="0" fontId="0" fillId="0" borderId="10" xfId="0" applyBorder="1" applyAlignment="1">
      <alignment vertical="center" textRotation="255"/>
    </xf>
    <xf numFmtId="0" fontId="0" fillId="5" borderId="0" xfId="0" applyFill="1" applyAlignment="1">
      <alignment horizontal="center" vertical="center"/>
    </xf>
    <xf numFmtId="0" fontId="0" fillId="0" borderId="0" xfId="0" applyFill="1" applyBorder="1" applyAlignment="1">
      <alignment horizontal="center" vertical="center" textRotation="255"/>
    </xf>
    <xf numFmtId="0" fontId="0" fillId="0" borderId="70" xfId="0" applyBorder="1" applyAlignment="1">
      <alignment vertical="center" textRotation="255"/>
    </xf>
    <xf numFmtId="0" fontId="0" fillId="0" borderId="0" xfId="0" applyAlignment="1">
      <alignment vertical="center" textRotation="255"/>
    </xf>
    <xf numFmtId="0" fontId="0" fillId="0" borderId="58" xfId="0" applyBorder="1" applyAlignment="1">
      <alignment vertical="center" textRotation="255"/>
    </xf>
    <xf numFmtId="0" fontId="11" fillId="29" borderId="72" xfId="0" applyFont="1" applyFill="1" applyBorder="1" applyAlignment="1">
      <alignment horizontal="center" vertical="center" wrapText="1"/>
    </xf>
    <xf numFmtId="0" fontId="11" fillId="29" borderId="70" xfId="0" applyFont="1" applyFill="1" applyBorder="1" applyAlignment="1">
      <alignment horizontal="center" vertical="center"/>
    </xf>
    <xf numFmtId="0" fontId="11" fillId="29" borderId="71" xfId="0" applyFont="1" applyFill="1" applyBorder="1" applyAlignment="1">
      <alignment horizontal="center" vertical="center"/>
    </xf>
    <xf numFmtId="0" fontId="11" fillId="29" borderId="13" xfId="0" applyFont="1" applyFill="1" applyBorder="1" applyAlignment="1">
      <alignment horizontal="center" vertical="center"/>
    </xf>
    <xf numFmtId="0" fontId="11" fillId="29" borderId="0" xfId="0" applyFont="1" applyFill="1" applyBorder="1" applyAlignment="1">
      <alignment horizontal="center" vertical="center"/>
    </xf>
    <xf numFmtId="0" fontId="11" fillId="29" borderId="58" xfId="0" applyFont="1" applyFill="1" applyBorder="1" applyAlignment="1">
      <alignment horizontal="center" vertical="center"/>
    </xf>
    <xf numFmtId="0" fontId="11" fillId="29" borderId="37" xfId="0" applyFont="1" applyFill="1" applyBorder="1" applyAlignment="1">
      <alignment horizontal="center" vertical="center"/>
    </xf>
    <xf numFmtId="0" fontId="0" fillId="0" borderId="13" xfId="0" applyFill="1" applyBorder="1" applyAlignment="1">
      <alignment horizontal="center" vertical="center" textRotation="255"/>
    </xf>
    <xf numFmtId="0" fontId="68"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28" borderId="59" xfId="0" applyFill="1" applyBorder="1" applyAlignment="1">
      <alignment vertical="center"/>
    </xf>
    <xf numFmtId="0" fontId="0" fillId="28" borderId="60" xfId="0" applyFill="1" applyBorder="1" applyAlignment="1">
      <alignment vertical="center"/>
    </xf>
    <xf numFmtId="0" fontId="7" fillId="0" borderId="79" xfId="0" applyFont="1" applyFill="1" applyBorder="1" applyAlignment="1">
      <alignment horizontal="center"/>
    </xf>
    <xf numFmtId="0" fontId="0" fillId="0" borderId="16" xfId="0" applyFont="1" applyFill="1" applyBorder="1" applyAlignment="1">
      <alignment/>
    </xf>
    <xf numFmtId="0" fontId="10" fillId="0" borderId="16" xfId="0" applyFont="1" applyFill="1" applyBorder="1" applyAlignment="1">
      <alignment/>
    </xf>
    <xf numFmtId="0" fontId="10" fillId="0" borderId="33" xfId="0" applyFont="1" applyFill="1" applyBorder="1" applyAlignment="1">
      <alignment horizontal="center" vertical="center"/>
    </xf>
    <xf numFmtId="20" fontId="7" fillId="0" borderId="80" xfId="0" applyNumberFormat="1" applyFont="1" applyFill="1" applyBorder="1" applyAlignment="1">
      <alignment horizontal="left"/>
    </xf>
    <xf numFmtId="0" fontId="0" fillId="0" borderId="81" xfId="0" applyBorder="1" applyAlignment="1">
      <alignment horizontal="left"/>
    </xf>
    <xf numFmtId="0" fontId="0" fillId="0" borderId="73" xfId="0" applyBorder="1" applyAlignment="1">
      <alignment horizontal="left"/>
    </xf>
    <xf numFmtId="0" fontId="10" fillId="0" borderId="10" xfId="0" applyFont="1" applyFill="1" applyBorder="1" applyAlignment="1">
      <alignment horizontal="center" vertical="center"/>
    </xf>
    <xf numFmtId="0" fontId="0" fillId="0" borderId="10" xfId="0" applyFont="1" applyFill="1" applyBorder="1" applyAlignment="1">
      <alignment vertical="center" shrinkToFit="1"/>
    </xf>
    <xf numFmtId="0" fontId="0" fillId="0" borderId="44" xfId="0" applyBorder="1" applyAlignment="1">
      <alignment horizontal="center" vertical="center"/>
    </xf>
    <xf numFmtId="20" fontId="7" fillId="0" borderId="64" xfId="0" applyNumberFormat="1" applyFont="1" applyFill="1" applyBorder="1" applyAlignment="1">
      <alignment horizontal="left"/>
    </xf>
    <xf numFmtId="0" fontId="0" fillId="0" borderId="28" xfId="0" applyBorder="1" applyAlignment="1">
      <alignment horizontal="left"/>
    </xf>
    <xf numFmtId="0" fontId="0" fillId="0" borderId="68"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27</xdr:row>
      <xdr:rowOff>171450</xdr:rowOff>
    </xdr:from>
    <xdr:to>
      <xdr:col>33</xdr:col>
      <xdr:colOff>66675</xdr:colOff>
      <xdr:row>32</xdr:row>
      <xdr:rowOff>38100</xdr:rowOff>
    </xdr:to>
    <xdr:sp>
      <xdr:nvSpPr>
        <xdr:cNvPr id="1" name="AutoShape 1"/>
        <xdr:cNvSpPr>
          <a:spLocks/>
        </xdr:cNvSpPr>
      </xdr:nvSpPr>
      <xdr:spPr>
        <a:xfrm>
          <a:off x="8724900" y="6858000"/>
          <a:ext cx="3552825" cy="11049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114300</xdr:colOff>
      <xdr:row>29</xdr:row>
      <xdr:rowOff>19050</xdr:rowOff>
    </xdr:from>
    <xdr:to>
      <xdr:col>19</xdr:col>
      <xdr:colOff>0</xdr:colOff>
      <xdr:row>32</xdr:row>
      <xdr:rowOff>38100</xdr:rowOff>
    </xdr:to>
    <xdr:sp>
      <xdr:nvSpPr>
        <xdr:cNvPr id="2" name="AutoShape 2"/>
        <xdr:cNvSpPr>
          <a:spLocks/>
        </xdr:cNvSpPr>
      </xdr:nvSpPr>
      <xdr:spPr>
        <a:xfrm>
          <a:off x="4000500" y="7200900"/>
          <a:ext cx="3143250" cy="76200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14</xdr:col>
      <xdr:colOff>257175</xdr:colOff>
      <xdr:row>26</xdr:row>
      <xdr:rowOff>133350</xdr:rowOff>
    </xdr:from>
    <xdr:to>
      <xdr:col>21</xdr:col>
      <xdr:colOff>238125</xdr:colOff>
      <xdr:row>30</xdr:row>
      <xdr:rowOff>219075</xdr:rowOff>
    </xdr:to>
    <xdr:sp>
      <xdr:nvSpPr>
        <xdr:cNvPr id="3" name="Oval 3"/>
        <xdr:cNvSpPr>
          <a:spLocks/>
        </xdr:cNvSpPr>
      </xdr:nvSpPr>
      <xdr:spPr>
        <a:xfrm>
          <a:off x="5591175" y="6572250"/>
          <a:ext cx="2514600" cy="10763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4">
      <selection activeCell="G21" sqref="G21"/>
    </sheetView>
  </sheetViews>
  <sheetFormatPr defaultColWidth="9.00390625" defaultRowHeight="21" customHeight="1"/>
  <cols>
    <col min="1" max="1" width="10.75390625" style="7" customWidth="1"/>
    <col min="2" max="3" width="9.00390625" style="7" customWidth="1"/>
    <col min="4" max="4" width="1.625" style="7" customWidth="1"/>
    <col min="5" max="5" width="3.125" style="7" customWidth="1"/>
    <col min="6" max="6" width="2.75390625" style="7" customWidth="1"/>
    <col min="7" max="8" width="9.00390625" style="7" customWidth="1"/>
    <col min="9" max="9" width="1.625" style="7" customWidth="1"/>
    <col min="10" max="10" width="3.25390625" style="7" customWidth="1"/>
    <col min="11" max="11" width="9.00390625" style="7" customWidth="1"/>
    <col min="12" max="12" width="8.25390625" style="7" customWidth="1"/>
    <col min="13" max="13" width="6.50390625" style="7" customWidth="1"/>
    <col min="14" max="15" width="8.125" style="7" customWidth="1"/>
    <col min="16" max="16" width="1.875" style="7" customWidth="1"/>
    <col min="17" max="16384" width="9.00390625" style="7" customWidth="1"/>
  </cols>
  <sheetData>
    <row r="1" spans="1:12" ht="21" customHeight="1">
      <c r="A1" s="332" t="s">
        <v>367</v>
      </c>
      <c r="B1" s="125"/>
      <c r="C1" s="125"/>
      <c r="D1" s="125"/>
      <c r="E1" s="125"/>
      <c r="F1" s="125"/>
      <c r="G1" s="125"/>
      <c r="H1" s="125"/>
      <c r="I1" s="125"/>
      <c r="J1" s="125"/>
      <c r="K1" s="125"/>
      <c r="L1" s="125"/>
    </row>
    <row r="2" spans="1:12" ht="21" customHeight="1">
      <c r="A2" s="125" t="s">
        <v>9</v>
      </c>
      <c r="B2" s="125"/>
      <c r="C2" s="125"/>
      <c r="D2" s="125"/>
      <c r="E2" s="125"/>
      <c r="F2" s="125"/>
      <c r="G2" s="125"/>
      <c r="H2" s="125"/>
      <c r="I2" s="125"/>
      <c r="J2" s="125"/>
      <c r="K2" s="125"/>
      <c r="L2" s="125"/>
    </row>
    <row r="3" spans="1:12" ht="21" customHeight="1">
      <c r="A3" s="125" t="s">
        <v>40</v>
      </c>
      <c r="B3" s="338">
        <v>44206</v>
      </c>
      <c r="C3" s="338"/>
      <c r="D3" s="145" t="s">
        <v>41</v>
      </c>
      <c r="E3" s="146" t="s">
        <v>200</v>
      </c>
      <c r="F3" s="125" t="s">
        <v>42</v>
      </c>
      <c r="G3" s="338"/>
      <c r="H3" s="338"/>
      <c r="I3" s="145" t="s">
        <v>198</v>
      </c>
      <c r="J3" s="146"/>
      <c r="K3" s="125" t="s">
        <v>141</v>
      </c>
      <c r="L3" s="125"/>
    </row>
    <row r="4" spans="1:12" ht="21" customHeight="1">
      <c r="A4" s="125" t="s">
        <v>43</v>
      </c>
      <c r="B4" s="125" t="s">
        <v>10</v>
      </c>
      <c r="C4" s="125"/>
      <c r="D4" s="125"/>
      <c r="E4" s="125"/>
      <c r="F4" s="125"/>
      <c r="G4" s="125"/>
      <c r="H4" s="125"/>
      <c r="I4" s="125"/>
      <c r="J4" s="125"/>
      <c r="K4" s="125"/>
      <c r="L4" s="125"/>
    </row>
    <row r="5" spans="1:8" ht="21" customHeight="1">
      <c r="A5" s="7" t="s">
        <v>44</v>
      </c>
      <c r="B5" s="9" t="s">
        <v>142</v>
      </c>
      <c r="C5" s="8"/>
      <c r="H5" s="8"/>
    </row>
    <row r="6" spans="2:15" ht="21" customHeight="1">
      <c r="B6" s="339" t="s">
        <v>49</v>
      </c>
      <c r="C6" s="340"/>
      <c r="D6" s="340"/>
      <c r="E6" s="340"/>
      <c r="F6" s="340"/>
      <c r="G6" s="340"/>
      <c r="H6" s="341"/>
      <c r="J6" s="22"/>
      <c r="K6" s="337" t="s">
        <v>141</v>
      </c>
      <c r="L6" s="337"/>
      <c r="M6" s="337"/>
      <c r="N6" s="337"/>
      <c r="O6" s="337"/>
    </row>
    <row r="7" spans="2:15" ht="21" customHeight="1">
      <c r="B7" s="24" t="s">
        <v>45</v>
      </c>
      <c r="C7" s="115">
        <v>0.3194444444444445</v>
      </c>
      <c r="D7" s="116"/>
      <c r="E7" s="116"/>
      <c r="F7" s="116"/>
      <c r="G7" s="116" t="s">
        <v>141</v>
      </c>
      <c r="H7" s="117" t="s">
        <v>141</v>
      </c>
      <c r="I7" s="125"/>
      <c r="J7" s="125"/>
      <c r="K7" s="124" t="s">
        <v>198</v>
      </c>
      <c r="L7" s="123" t="s">
        <v>141</v>
      </c>
      <c r="M7" s="124"/>
      <c r="N7" s="124" t="s">
        <v>141</v>
      </c>
      <c r="O7" s="123" t="s">
        <v>141</v>
      </c>
    </row>
    <row r="8" spans="2:15" ht="21" customHeight="1">
      <c r="B8" s="25"/>
      <c r="C8" s="123"/>
      <c r="D8" s="124"/>
      <c r="E8" s="124"/>
      <c r="F8" s="124"/>
      <c r="G8" s="124"/>
      <c r="H8" s="123"/>
      <c r="I8" s="125"/>
      <c r="J8" s="125"/>
      <c r="K8" s="124"/>
      <c r="L8" s="123"/>
      <c r="M8" s="124"/>
      <c r="N8" s="124"/>
      <c r="O8" s="123"/>
    </row>
    <row r="9" spans="2:15" ht="21" customHeight="1">
      <c r="B9" s="126" t="s">
        <v>150</v>
      </c>
      <c r="C9" s="127"/>
      <c r="D9" s="126"/>
      <c r="E9" s="126"/>
      <c r="F9" s="126"/>
      <c r="G9" s="126"/>
      <c r="H9" s="127"/>
      <c r="I9" s="105"/>
      <c r="J9" s="105"/>
      <c r="K9" s="126"/>
      <c r="L9" s="127"/>
      <c r="M9" s="126"/>
      <c r="N9" s="126"/>
      <c r="O9" s="127"/>
    </row>
    <row r="10" spans="2:15" ht="21" customHeight="1">
      <c r="B10" s="126" t="s">
        <v>149</v>
      </c>
      <c r="C10" s="127"/>
      <c r="D10" s="126"/>
      <c r="E10" s="126"/>
      <c r="F10" s="126"/>
      <c r="G10" s="126"/>
      <c r="H10" s="127"/>
      <c r="I10" s="105"/>
      <c r="J10" s="105"/>
      <c r="K10" s="126"/>
      <c r="L10" s="127"/>
      <c r="M10" s="126"/>
      <c r="N10" s="126"/>
      <c r="O10" s="127"/>
    </row>
    <row r="11" spans="2:15" ht="21" customHeight="1">
      <c r="B11" s="339" t="s">
        <v>49</v>
      </c>
      <c r="C11" s="340"/>
      <c r="D11" s="340"/>
      <c r="E11" s="340"/>
      <c r="F11" s="340"/>
      <c r="G11" s="340"/>
      <c r="H11" s="341"/>
      <c r="J11" s="22"/>
      <c r="K11" s="337" t="s">
        <v>141</v>
      </c>
      <c r="L11" s="337"/>
      <c r="M11" s="337"/>
      <c r="N11" s="337"/>
      <c r="O11" s="337"/>
    </row>
    <row r="12" spans="2:15" ht="21" customHeight="1">
      <c r="B12" s="128" t="s">
        <v>148</v>
      </c>
      <c r="C12" s="129"/>
      <c r="D12" s="130" t="s">
        <v>146</v>
      </c>
      <c r="E12" s="129"/>
      <c r="F12" s="129"/>
      <c r="G12" s="129"/>
      <c r="H12" s="131"/>
      <c r="K12" s="133" t="s">
        <v>141</v>
      </c>
      <c r="L12" s="129"/>
      <c r="M12" s="130" t="s">
        <v>141</v>
      </c>
      <c r="N12" s="129"/>
      <c r="O12" s="129"/>
    </row>
    <row r="13" spans="2:15" ht="21" customHeight="1">
      <c r="B13" s="132"/>
      <c r="C13" s="130" t="s">
        <v>368</v>
      </c>
      <c r="D13" s="129"/>
      <c r="E13" s="129"/>
      <c r="F13" s="129"/>
      <c r="G13" s="129"/>
      <c r="H13" s="131"/>
      <c r="K13" s="129"/>
      <c r="L13" s="133" t="s">
        <v>141</v>
      </c>
      <c r="M13" s="129"/>
      <c r="N13" s="129"/>
      <c r="O13" s="129"/>
    </row>
    <row r="14" spans="2:15" ht="21" customHeight="1">
      <c r="B14" s="26"/>
      <c r="C14" s="343" t="s">
        <v>369</v>
      </c>
      <c r="D14" s="344"/>
      <c r="E14" s="344"/>
      <c r="F14" s="344"/>
      <c r="G14" s="344"/>
      <c r="H14" s="345"/>
      <c r="K14" s="25"/>
      <c r="L14" s="346" t="s">
        <v>141</v>
      </c>
      <c r="M14" s="347"/>
      <c r="N14" s="347"/>
      <c r="O14" s="347"/>
    </row>
    <row r="15" spans="2:15" ht="21" customHeight="1">
      <c r="B15" s="118" t="s">
        <v>39</v>
      </c>
      <c r="C15" s="119"/>
      <c r="D15" s="120" t="s">
        <v>145</v>
      </c>
      <c r="E15" s="120"/>
      <c r="F15" s="120"/>
      <c r="G15" s="121"/>
      <c r="H15" s="122"/>
      <c r="K15" s="150" t="s">
        <v>141</v>
      </c>
      <c r="L15" s="25"/>
      <c r="M15" s="151" t="s">
        <v>199</v>
      </c>
      <c r="N15" s="25"/>
      <c r="O15" s="25"/>
    </row>
    <row r="16" spans="1:15" ht="21" customHeight="1">
      <c r="A16" s="152" t="s">
        <v>46</v>
      </c>
      <c r="B16" s="125" t="s">
        <v>16</v>
      </c>
      <c r="C16" s="315">
        <v>0.3958333333333333</v>
      </c>
      <c r="D16" s="125"/>
      <c r="E16" s="125" t="s">
        <v>47</v>
      </c>
      <c r="F16" s="125"/>
      <c r="G16" s="125"/>
      <c r="H16" s="315">
        <v>0.71875</v>
      </c>
      <c r="I16" s="125"/>
      <c r="J16" s="125"/>
      <c r="K16" s="125"/>
      <c r="L16" s="125"/>
      <c r="M16" s="125"/>
      <c r="N16" s="125"/>
      <c r="O16" s="125"/>
    </row>
    <row r="17" spans="1:15" ht="21" customHeight="1">
      <c r="A17" s="7" t="s">
        <v>11</v>
      </c>
      <c r="B17" s="125" t="s">
        <v>201</v>
      </c>
      <c r="C17" s="125"/>
      <c r="D17" s="125"/>
      <c r="E17" s="125"/>
      <c r="F17" s="125"/>
      <c r="G17" s="125"/>
      <c r="H17" s="125"/>
      <c r="I17" s="125"/>
      <c r="J17" s="125"/>
      <c r="K17" s="125"/>
      <c r="L17" s="125"/>
      <c r="M17" s="125"/>
      <c r="N17" s="125"/>
      <c r="O17" s="125"/>
    </row>
    <row r="18" spans="2:15" ht="21" customHeight="1">
      <c r="B18" s="143" t="s">
        <v>366</v>
      </c>
      <c r="C18" s="143"/>
      <c r="D18" s="143"/>
      <c r="E18" s="143"/>
      <c r="F18" s="143"/>
      <c r="G18" s="143"/>
      <c r="H18" s="143"/>
      <c r="I18" s="143"/>
      <c r="J18" s="143"/>
      <c r="K18" s="143"/>
      <c r="L18" s="143"/>
      <c r="M18" s="143"/>
      <c r="N18" s="143"/>
      <c r="O18" s="143"/>
    </row>
    <row r="19" spans="2:15" ht="21" customHeight="1">
      <c r="B19" s="143" t="s">
        <v>169</v>
      </c>
      <c r="C19" s="143"/>
      <c r="D19" s="143"/>
      <c r="E19" s="143"/>
      <c r="F19" s="143"/>
      <c r="G19" s="143"/>
      <c r="H19" s="143"/>
      <c r="I19" s="144"/>
      <c r="J19" s="144"/>
      <c r="K19" s="144"/>
      <c r="L19" s="125"/>
      <c r="M19" s="125"/>
      <c r="N19" s="125"/>
      <c r="O19" s="125"/>
    </row>
    <row r="20" spans="2:11" ht="21" customHeight="1">
      <c r="B20" s="135" t="s">
        <v>168</v>
      </c>
      <c r="C20" s="134"/>
      <c r="D20" s="134"/>
      <c r="E20" s="134"/>
      <c r="F20" s="134"/>
      <c r="G20" s="134"/>
      <c r="H20" s="134"/>
      <c r="I20" s="134"/>
      <c r="J20" s="134"/>
      <c r="K20" s="134"/>
    </row>
    <row r="21" spans="2:15" s="29" customFormat="1" ht="21" customHeight="1">
      <c r="B21" s="28" t="s">
        <v>156</v>
      </c>
      <c r="C21" s="31"/>
      <c r="D21" s="31"/>
      <c r="E21" s="31"/>
      <c r="F21" s="31"/>
      <c r="G21" s="31"/>
      <c r="H21" s="31"/>
      <c r="I21" s="31"/>
      <c r="J21" s="31"/>
      <c r="K21" s="31"/>
      <c r="L21" s="31"/>
      <c r="M21" s="31"/>
      <c r="N21" s="31"/>
      <c r="O21" s="31"/>
    </row>
    <row r="22" s="29" customFormat="1" ht="21" customHeight="1">
      <c r="B22" s="28" t="s">
        <v>119</v>
      </c>
    </row>
    <row r="23" s="29" customFormat="1" ht="21" customHeight="1">
      <c r="B23" s="106" t="s">
        <v>157</v>
      </c>
    </row>
    <row r="24" spans="2:15" s="29" customFormat="1" ht="21" customHeight="1">
      <c r="B24" s="28" t="s">
        <v>120</v>
      </c>
      <c r="C24" s="31"/>
      <c r="D24" s="31"/>
      <c r="E24" s="31"/>
      <c r="F24" s="31"/>
      <c r="G24" s="31"/>
      <c r="H24" s="31"/>
      <c r="I24" s="31"/>
      <c r="J24" s="31"/>
      <c r="K24" s="31"/>
      <c r="L24" s="31"/>
      <c r="M24" s="31"/>
      <c r="N24" s="31"/>
      <c r="O24" s="31"/>
    </row>
    <row r="25" spans="2:15" ht="21" customHeight="1">
      <c r="B25" s="106" t="s">
        <v>118</v>
      </c>
      <c r="C25" s="29"/>
      <c r="D25" s="29"/>
      <c r="E25" s="29"/>
      <c r="F25" s="29"/>
      <c r="G25" s="29"/>
      <c r="H25" s="29"/>
      <c r="I25" s="29"/>
      <c r="J25" s="29"/>
      <c r="K25" s="29"/>
      <c r="L25" s="29"/>
      <c r="M25" s="29"/>
      <c r="N25" s="29"/>
      <c r="O25" s="29"/>
    </row>
    <row r="26" ht="21" customHeight="1">
      <c r="B26" s="7" t="s">
        <v>202</v>
      </c>
    </row>
    <row r="27" ht="21" customHeight="1">
      <c r="B27" s="7" t="s">
        <v>12</v>
      </c>
    </row>
    <row r="28" ht="21" customHeight="1">
      <c r="B28" s="7" t="s">
        <v>121</v>
      </c>
    </row>
    <row r="29" spans="2:15" ht="21" customHeight="1">
      <c r="B29" s="105" t="s">
        <v>13</v>
      </c>
      <c r="C29" s="105"/>
      <c r="D29" s="105"/>
      <c r="E29" s="105"/>
      <c r="F29" s="105"/>
      <c r="G29" s="105"/>
      <c r="H29" s="105"/>
      <c r="I29" s="105"/>
      <c r="J29" s="105"/>
      <c r="K29" s="105"/>
      <c r="L29" s="105"/>
      <c r="M29" s="105"/>
      <c r="N29" s="105"/>
      <c r="O29" s="105"/>
    </row>
    <row r="30" ht="21" customHeight="1">
      <c r="B30" s="7" t="s">
        <v>14</v>
      </c>
    </row>
    <row r="31" ht="21" customHeight="1">
      <c r="A31" s="7" t="s">
        <v>48</v>
      </c>
    </row>
    <row r="32" spans="1:11" ht="21" customHeight="1">
      <c r="A32" s="7" t="str">
        <f>A1</f>
        <v>第47回JSCA新年フェスティバル水泳競技大会</v>
      </c>
      <c r="I32" s="7" t="s">
        <v>152</v>
      </c>
      <c r="J32" s="7" t="s">
        <v>122</v>
      </c>
      <c r="K32" s="7" t="s">
        <v>122</v>
      </c>
    </row>
    <row r="33" spans="1:12" ht="21" customHeight="1">
      <c r="A33" s="342" t="s">
        <v>153</v>
      </c>
      <c r="B33" s="342"/>
      <c r="C33" s="342" t="s">
        <v>154</v>
      </c>
      <c r="D33" s="342"/>
      <c r="E33" s="342"/>
      <c r="F33" s="342"/>
      <c r="G33" s="342"/>
      <c r="H33" s="342"/>
      <c r="I33" s="342"/>
      <c r="J33" s="342"/>
      <c r="K33" s="342"/>
      <c r="L33" s="342"/>
    </row>
    <row r="34" ht="21" customHeight="1">
      <c r="A34" s="9" t="s">
        <v>15</v>
      </c>
    </row>
    <row r="35" spans="1:12" ht="21" customHeight="1">
      <c r="A35" s="105" t="s">
        <v>170</v>
      </c>
      <c r="B35" s="105"/>
      <c r="C35" s="105"/>
      <c r="D35" s="105"/>
      <c r="E35" s="105"/>
      <c r="F35" s="105"/>
      <c r="G35" s="105"/>
      <c r="H35" s="105"/>
      <c r="I35" s="105"/>
      <c r="J35" s="105"/>
      <c r="K35" s="105"/>
      <c r="L35" s="23"/>
    </row>
    <row r="36" spans="1:12" ht="21" customHeight="1">
      <c r="A36" s="105" t="s">
        <v>203</v>
      </c>
      <c r="B36" s="105"/>
      <c r="C36" s="105"/>
      <c r="D36" s="105"/>
      <c r="E36" s="105"/>
      <c r="F36" s="105"/>
      <c r="G36" s="105"/>
      <c r="H36" s="105"/>
      <c r="I36" s="105"/>
      <c r="J36" s="105"/>
      <c r="K36" s="105"/>
      <c r="L36" s="23"/>
    </row>
  </sheetData>
  <sheetProtection/>
  <mergeCells count="10">
    <mergeCell ref="K6:O6"/>
    <mergeCell ref="B3:C3"/>
    <mergeCell ref="G3:H3"/>
    <mergeCell ref="B6:H6"/>
    <mergeCell ref="C33:L33"/>
    <mergeCell ref="A33:B33"/>
    <mergeCell ref="K11:O11"/>
    <mergeCell ref="B11:H11"/>
    <mergeCell ref="C14:H14"/>
    <mergeCell ref="L14:O14"/>
  </mergeCells>
  <printOptions/>
  <pageMargins left="0.23" right="0.17" top="0.39" bottom="0.67" header="0.3"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3">
      <selection activeCell="K21" sqref="K21"/>
    </sheetView>
  </sheetViews>
  <sheetFormatPr defaultColWidth="9.00390625" defaultRowHeight="13.5"/>
  <cols>
    <col min="1" max="1" width="0.875" style="6" customWidth="1"/>
    <col min="2" max="3" width="16.625" style="6" customWidth="1"/>
    <col min="4" max="4" width="6.125" style="6" customWidth="1"/>
    <col min="5" max="5" width="16.625" style="6" customWidth="1"/>
    <col min="6" max="6" width="6.125" style="6" customWidth="1"/>
    <col min="7" max="7" width="16.625" style="6" customWidth="1"/>
    <col min="8" max="8" width="6.125" style="6" customWidth="1"/>
    <col min="9" max="9" width="11.125" style="6" customWidth="1"/>
    <col min="10" max="16384" width="9.00390625" style="6" customWidth="1"/>
  </cols>
  <sheetData>
    <row r="1" spans="1:9" ht="17.25" customHeight="1">
      <c r="A1" s="348"/>
      <c r="B1" s="348"/>
      <c r="C1" s="348"/>
      <c r="D1" s="348"/>
      <c r="E1" s="348"/>
      <c r="F1" s="348"/>
      <c r="G1" s="348"/>
      <c r="H1" s="348"/>
      <c r="I1" s="348"/>
    </row>
    <row r="2" spans="1:9" ht="16.5" customHeight="1">
      <c r="A2" s="109"/>
      <c r="B2" s="109"/>
      <c r="C2" s="110"/>
      <c r="D2" s="110"/>
      <c r="E2" s="109"/>
      <c r="F2" s="109"/>
      <c r="G2" s="109"/>
      <c r="H2" s="109"/>
      <c r="I2" s="109"/>
    </row>
    <row r="3" spans="1:2" s="111" customFormat="1" ht="13.5" customHeight="1" thickBot="1">
      <c r="A3" s="104"/>
      <c r="B3" s="6"/>
    </row>
    <row r="4" spans="1:9" s="111" customFormat="1" ht="24" customHeight="1">
      <c r="A4" s="108"/>
      <c r="B4" s="164" t="s">
        <v>215</v>
      </c>
      <c r="C4" s="375" t="s">
        <v>144</v>
      </c>
      <c r="D4" s="375"/>
      <c r="E4" s="375"/>
      <c r="F4" s="375"/>
      <c r="G4" s="375"/>
      <c r="H4" s="375"/>
      <c r="I4" s="376"/>
    </row>
    <row r="5" spans="1:9" s="111" customFormat="1" ht="24" customHeight="1" thickBot="1">
      <c r="A5" s="108"/>
      <c r="B5" s="165" t="s">
        <v>143</v>
      </c>
      <c r="C5" s="377"/>
      <c r="D5" s="377"/>
      <c r="E5" s="377"/>
      <c r="F5" s="377"/>
      <c r="G5" s="377"/>
      <c r="H5" s="377"/>
      <c r="I5" s="378"/>
    </row>
    <row r="6" spans="1:9" s="111" customFormat="1" ht="24" customHeight="1" thickBot="1">
      <c r="A6" s="108"/>
      <c r="B6" s="108"/>
      <c r="C6" s="108"/>
      <c r="D6" s="108"/>
      <c r="E6" s="108"/>
      <c r="F6" s="108"/>
      <c r="G6" s="108"/>
      <c r="H6" s="108"/>
      <c r="I6" s="108"/>
    </row>
    <row r="7" spans="1:9" s="111" customFormat="1" ht="24" customHeight="1">
      <c r="A7" s="108"/>
      <c r="B7" s="351" t="s">
        <v>206</v>
      </c>
      <c r="C7" s="138" t="s">
        <v>186</v>
      </c>
      <c r="D7" s="162">
        <v>8</v>
      </c>
      <c r="E7" s="138" t="s">
        <v>184</v>
      </c>
      <c r="F7" s="162">
        <v>3</v>
      </c>
      <c r="G7" s="138" t="s">
        <v>135</v>
      </c>
      <c r="H7" s="162">
        <v>15</v>
      </c>
      <c r="I7" s="349">
        <v>159</v>
      </c>
    </row>
    <row r="8" spans="1:9" s="111" customFormat="1" ht="24" customHeight="1">
      <c r="A8" s="108"/>
      <c r="B8" s="352"/>
      <c r="C8" s="139" t="s">
        <v>205</v>
      </c>
      <c r="D8" s="156">
        <v>25</v>
      </c>
      <c r="E8" s="139" t="s">
        <v>155</v>
      </c>
      <c r="F8" s="156">
        <v>19</v>
      </c>
      <c r="G8" s="139" t="s">
        <v>114</v>
      </c>
      <c r="H8" s="156">
        <v>31</v>
      </c>
      <c r="I8" s="350"/>
    </row>
    <row r="9" spans="1:9" s="111" customFormat="1" ht="24" customHeight="1">
      <c r="A9" s="108"/>
      <c r="B9" s="352" t="s">
        <v>273</v>
      </c>
      <c r="C9" s="139" t="s">
        <v>192</v>
      </c>
      <c r="D9" s="156">
        <v>1</v>
      </c>
      <c r="E9" s="154" t="s">
        <v>130</v>
      </c>
      <c r="F9" s="157">
        <v>37</v>
      </c>
      <c r="G9" s="141" t="s">
        <v>116</v>
      </c>
      <c r="H9" s="156">
        <v>20</v>
      </c>
      <c r="I9" s="350"/>
    </row>
    <row r="10" spans="1:9" s="111" customFormat="1" ht="24" customHeight="1">
      <c r="A10" s="108"/>
      <c r="B10" s="477"/>
      <c r="C10" s="478"/>
      <c r="D10" s="478"/>
      <c r="E10" s="478"/>
      <c r="F10" s="478"/>
      <c r="G10" s="478"/>
      <c r="H10" s="479"/>
      <c r="I10" s="480"/>
    </row>
    <row r="11" spans="1:9" s="111" customFormat="1" ht="24" customHeight="1" thickBot="1">
      <c r="A11" s="108"/>
      <c r="B11" s="481" t="s">
        <v>372</v>
      </c>
      <c r="C11" s="482"/>
      <c r="D11" s="482"/>
      <c r="E11" s="482"/>
      <c r="F11" s="482"/>
      <c r="G11" s="482"/>
      <c r="H11" s="482"/>
      <c r="I11" s="483"/>
    </row>
    <row r="12" spans="1:9" s="111" customFormat="1" ht="24" customHeight="1">
      <c r="A12" s="108"/>
      <c r="B12" s="336"/>
      <c r="H12" s="124"/>
      <c r="I12" s="158"/>
    </row>
    <row r="13" spans="1:9" s="111" customFormat="1" ht="24" customHeight="1" thickBot="1">
      <c r="A13" s="108"/>
      <c r="B13" s="153"/>
      <c r="C13" s="159"/>
      <c r="D13" s="158"/>
      <c r="E13" s="136"/>
      <c r="F13" s="155"/>
      <c r="H13" s="124"/>
      <c r="I13" s="158"/>
    </row>
    <row r="14" spans="1:9" s="111" customFormat="1" ht="24" customHeight="1">
      <c r="A14" s="108"/>
      <c r="B14" s="379" t="s">
        <v>216</v>
      </c>
      <c r="C14" s="160" t="s">
        <v>193</v>
      </c>
      <c r="D14" s="161">
        <v>6</v>
      </c>
      <c r="E14" s="138" t="s">
        <v>180</v>
      </c>
      <c r="F14" s="162">
        <v>5</v>
      </c>
      <c r="G14" s="138" t="s">
        <v>207</v>
      </c>
      <c r="H14" s="162">
        <v>5</v>
      </c>
      <c r="I14" s="349">
        <v>216</v>
      </c>
    </row>
    <row r="15" spans="1:9" s="111" customFormat="1" ht="24" customHeight="1">
      <c r="A15" s="108"/>
      <c r="B15" s="380"/>
      <c r="C15" s="139" t="s">
        <v>208</v>
      </c>
      <c r="D15" s="156">
        <v>2</v>
      </c>
      <c r="E15" s="139" t="s">
        <v>209</v>
      </c>
      <c r="F15" s="156">
        <v>15</v>
      </c>
      <c r="G15" s="140" t="s">
        <v>210</v>
      </c>
      <c r="H15" s="157">
        <v>26</v>
      </c>
      <c r="I15" s="350"/>
    </row>
    <row r="16" spans="1:9" s="111" customFormat="1" ht="24" customHeight="1">
      <c r="A16" s="108"/>
      <c r="B16" s="381"/>
      <c r="C16" s="139" t="s">
        <v>211</v>
      </c>
      <c r="D16" s="156">
        <v>6</v>
      </c>
      <c r="E16" s="139" t="s">
        <v>212</v>
      </c>
      <c r="F16" s="156">
        <v>6</v>
      </c>
      <c r="G16" s="139" t="s">
        <v>159</v>
      </c>
      <c r="H16" s="156">
        <v>18</v>
      </c>
      <c r="I16" s="350"/>
    </row>
    <row r="17" spans="1:11" s="111" customFormat="1" ht="24" customHeight="1">
      <c r="A17" s="108"/>
      <c r="B17" s="352" t="s">
        <v>274</v>
      </c>
      <c r="C17" s="139" t="s">
        <v>123</v>
      </c>
      <c r="D17" s="156">
        <v>23</v>
      </c>
      <c r="E17" s="140" t="s">
        <v>124</v>
      </c>
      <c r="F17" s="157">
        <v>8</v>
      </c>
      <c r="G17" s="139" t="s">
        <v>194</v>
      </c>
      <c r="H17" s="156">
        <v>19</v>
      </c>
      <c r="I17" s="350"/>
      <c r="K17" s="6"/>
    </row>
    <row r="18" spans="1:12" s="111" customFormat="1" ht="24" customHeight="1">
      <c r="A18" s="108"/>
      <c r="B18" s="352"/>
      <c r="C18" s="139" t="s">
        <v>151</v>
      </c>
      <c r="D18" s="156">
        <v>7</v>
      </c>
      <c r="E18" s="139" t="s">
        <v>162</v>
      </c>
      <c r="F18" s="156">
        <v>4</v>
      </c>
      <c r="G18" s="141" t="s">
        <v>213</v>
      </c>
      <c r="H18" s="156">
        <v>2</v>
      </c>
      <c r="I18" s="350"/>
      <c r="L18" s="163" t="s">
        <v>217</v>
      </c>
    </row>
    <row r="19" spans="1:9" s="111" customFormat="1" ht="24" customHeight="1">
      <c r="A19" s="108"/>
      <c r="B19" s="352"/>
      <c r="C19" s="139" t="s">
        <v>136</v>
      </c>
      <c r="D19" s="156">
        <v>12</v>
      </c>
      <c r="E19" s="139" t="s">
        <v>195</v>
      </c>
      <c r="F19" s="156">
        <v>5</v>
      </c>
      <c r="G19" s="139" t="s">
        <v>214</v>
      </c>
      <c r="H19" s="156">
        <v>21</v>
      </c>
      <c r="I19" s="365"/>
    </row>
    <row r="20" spans="1:9" s="111" customFormat="1" ht="24" customHeight="1">
      <c r="A20" s="112"/>
      <c r="B20" s="486"/>
      <c r="C20" s="114" t="s">
        <v>204</v>
      </c>
      <c r="D20" s="484">
        <v>13</v>
      </c>
      <c r="E20" s="154" t="s">
        <v>117</v>
      </c>
      <c r="F20" s="484">
        <v>13</v>
      </c>
      <c r="G20" s="485"/>
      <c r="H20" s="485"/>
      <c r="I20" s="365"/>
    </row>
    <row r="21" spans="1:9" s="111" customFormat="1" ht="24" customHeight="1" thickBot="1">
      <c r="A21" s="112"/>
      <c r="B21" s="487" t="s">
        <v>373</v>
      </c>
      <c r="C21" s="488"/>
      <c r="D21" s="488"/>
      <c r="E21" s="488"/>
      <c r="F21" s="488"/>
      <c r="G21" s="488"/>
      <c r="H21" s="488"/>
      <c r="I21" s="489"/>
    </row>
    <row r="22" spans="1:9" s="111" customFormat="1" ht="27" customHeight="1" thickBot="1">
      <c r="A22" s="112"/>
      <c r="B22" s="113"/>
      <c r="C22" s="110"/>
      <c r="D22" s="110"/>
      <c r="E22" s="110"/>
      <c r="F22" s="110"/>
      <c r="G22" s="110"/>
      <c r="H22" s="110"/>
      <c r="I22" s="108"/>
    </row>
    <row r="23" spans="1:9" s="111" customFormat="1" ht="13.5" customHeight="1">
      <c r="A23" s="112"/>
      <c r="B23" s="353" t="s">
        <v>218</v>
      </c>
      <c r="C23" s="354"/>
      <c r="D23" s="354"/>
      <c r="E23" s="354"/>
      <c r="F23" s="354"/>
      <c r="G23" s="354"/>
      <c r="H23" s="354"/>
      <c r="I23" s="355"/>
    </row>
    <row r="24" spans="1:9" s="111" customFormat="1" ht="13.5" customHeight="1">
      <c r="A24" s="112"/>
      <c r="B24" s="356"/>
      <c r="C24" s="357"/>
      <c r="D24" s="357"/>
      <c r="E24" s="357"/>
      <c r="F24" s="357"/>
      <c r="G24" s="357"/>
      <c r="H24" s="357"/>
      <c r="I24" s="358"/>
    </row>
    <row r="25" spans="1:9" s="111" customFormat="1" ht="13.5" customHeight="1">
      <c r="A25" s="112"/>
      <c r="B25" s="356"/>
      <c r="C25" s="357"/>
      <c r="D25" s="357"/>
      <c r="E25" s="357"/>
      <c r="F25" s="357"/>
      <c r="G25" s="357"/>
      <c r="H25" s="357"/>
      <c r="I25" s="358"/>
    </row>
    <row r="26" spans="1:9" s="111" customFormat="1" ht="13.5" customHeight="1">
      <c r="A26" s="108"/>
      <c r="B26" s="359" t="s">
        <v>370</v>
      </c>
      <c r="C26" s="360"/>
      <c r="D26" s="360"/>
      <c r="E26" s="360"/>
      <c r="F26" s="360"/>
      <c r="G26" s="360"/>
      <c r="H26" s="360"/>
      <c r="I26" s="361"/>
    </row>
    <row r="27" spans="1:9" s="111" customFormat="1" ht="13.5" customHeight="1">
      <c r="A27" s="108"/>
      <c r="B27" s="362"/>
      <c r="C27" s="363"/>
      <c r="D27" s="363"/>
      <c r="E27" s="363"/>
      <c r="F27" s="363"/>
      <c r="G27" s="363"/>
      <c r="H27" s="363"/>
      <c r="I27" s="364"/>
    </row>
    <row r="28" spans="2:9" s="111" customFormat="1" ht="13.5" customHeight="1">
      <c r="B28" s="362"/>
      <c r="C28" s="363"/>
      <c r="D28" s="363"/>
      <c r="E28" s="363"/>
      <c r="F28" s="363"/>
      <c r="G28" s="363"/>
      <c r="H28" s="363"/>
      <c r="I28" s="364"/>
    </row>
    <row r="29" spans="2:9" s="111" customFormat="1" ht="13.5" customHeight="1">
      <c r="B29" s="366" t="s">
        <v>275</v>
      </c>
      <c r="C29" s="367"/>
      <c r="D29" s="367"/>
      <c r="E29" s="367"/>
      <c r="F29" s="367"/>
      <c r="G29" s="367"/>
      <c r="H29" s="367"/>
      <c r="I29" s="368"/>
    </row>
    <row r="30" spans="2:9" s="111" customFormat="1" ht="13.5" customHeight="1">
      <c r="B30" s="369"/>
      <c r="C30" s="367"/>
      <c r="D30" s="367"/>
      <c r="E30" s="367"/>
      <c r="F30" s="367"/>
      <c r="G30" s="367"/>
      <c r="H30" s="367"/>
      <c r="I30" s="368"/>
    </row>
    <row r="31" spans="2:9" s="111" customFormat="1" ht="13.5" customHeight="1" thickBot="1">
      <c r="B31" s="370"/>
      <c r="C31" s="371"/>
      <c r="D31" s="371"/>
      <c r="E31" s="371"/>
      <c r="F31" s="371"/>
      <c r="G31" s="371"/>
      <c r="H31" s="371"/>
      <c r="I31" s="372"/>
    </row>
    <row r="32" spans="2:9" ht="12.75">
      <c r="B32" s="373"/>
      <c r="C32" s="374"/>
      <c r="D32" s="374"/>
      <c r="E32" s="374"/>
      <c r="F32" s="374"/>
      <c r="G32" s="374"/>
      <c r="H32" s="374"/>
      <c r="I32" s="374"/>
    </row>
    <row r="33" spans="2:9" ht="12.75">
      <c r="B33" s="374"/>
      <c r="C33" s="374"/>
      <c r="D33" s="374"/>
      <c r="E33" s="374"/>
      <c r="F33" s="374"/>
      <c r="G33" s="374"/>
      <c r="H33" s="374"/>
      <c r="I33" s="374"/>
    </row>
    <row r="34" spans="2:9" ht="12.75">
      <c r="B34" s="374"/>
      <c r="C34" s="374"/>
      <c r="D34" s="374"/>
      <c r="E34" s="374"/>
      <c r="F34" s="374"/>
      <c r="G34" s="374"/>
      <c r="H34" s="374"/>
      <c r="I34" s="374"/>
    </row>
    <row r="35" spans="2:9" ht="12.75">
      <c r="B35" s="373"/>
      <c r="C35" s="374"/>
      <c r="D35" s="374"/>
      <c r="E35" s="374"/>
      <c r="F35" s="374"/>
      <c r="G35" s="374"/>
      <c r="H35" s="374"/>
      <c r="I35" s="374"/>
    </row>
    <row r="36" spans="2:9" ht="12.75">
      <c r="B36" s="374"/>
      <c r="C36" s="374"/>
      <c r="D36" s="374"/>
      <c r="E36" s="374"/>
      <c r="F36" s="374"/>
      <c r="G36" s="374"/>
      <c r="H36" s="374"/>
      <c r="I36" s="374"/>
    </row>
    <row r="37" spans="2:9" ht="12.75">
      <c r="B37" s="374"/>
      <c r="C37" s="374"/>
      <c r="D37" s="374"/>
      <c r="E37" s="374"/>
      <c r="F37" s="374"/>
      <c r="G37" s="374"/>
      <c r="H37" s="374"/>
      <c r="I37" s="374"/>
    </row>
  </sheetData>
  <sheetProtection/>
  <mergeCells count="15">
    <mergeCell ref="B29:I31"/>
    <mergeCell ref="B32:I34"/>
    <mergeCell ref="B35:I37"/>
    <mergeCell ref="C4:I5"/>
    <mergeCell ref="B14:B16"/>
    <mergeCell ref="B11:I11"/>
    <mergeCell ref="B21:I21"/>
    <mergeCell ref="A1:I1"/>
    <mergeCell ref="I7:I10"/>
    <mergeCell ref="B7:B8"/>
    <mergeCell ref="B9:B10"/>
    <mergeCell ref="B23:I25"/>
    <mergeCell ref="B26:I28"/>
    <mergeCell ref="B17:B20"/>
    <mergeCell ref="I14:I20"/>
  </mergeCells>
  <printOptions/>
  <pageMargins left="0.2362204724409449" right="0.2362204724409449" top="0.5511811023622047"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O139"/>
  <sheetViews>
    <sheetView zoomScalePageLayoutView="0" workbookViewId="0" topLeftCell="A128">
      <selection activeCell="P124" sqref="P124"/>
    </sheetView>
  </sheetViews>
  <sheetFormatPr defaultColWidth="5.125" defaultRowHeight="13.5" outlineLevelRow="3" outlineLevelCol="1"/>
  <cols>
    <col min="1" max="1" width="5.125" style="0" customWidth="1"/>
    <col min="2" max="2" width="5.50390625" style="0" customWidth="1"/>
    <col min="3" max="3" width="13.375" style="0" customWidth="1"/>
    <col min="4" max="4" width="11.125" style="307" customWidth="1"/>
    <col min="5" max="5" width="17.75390625" style="0" customWidth="1"/>
    <col min="6" max="6" width="11.125" style="0" customWidth="1"/>
    <col min="7" max="7" width="8.125" style="0" customWidth="1"/>
    <col min="8" max="8" width="4.50390625" style="0" customWidth="1"/>
    <col min="9" max="9" width="8.25390625" style="308" hidden="1" customWidth="1" outlineLevel="1"/>
    <col min="10" max="10" width="7.75390625" style="288" customWidth="1" collapsed="1"/>
    <col min="11" max="11" width="4.875" style="288" customWidth="1"/>
    <col min="12" max="12" width="4.50390625" style="0" bestFit="1" customWidth="1"/>
  </cols>
  <sheetData>
    <row r="1" spans="2:10" ht="15.75" customHeight="1">
      <c r="B1" s="390" t="s">
        <v>276</v>
      </c>
      <c r="C1" s="391"/>
      <c r="D1" s="391"/>
      <c r="E1" s="391"/>
      <c r="F1" s="391"/>
      <c r="G1" s="391"/>
      <c r="H1" s="391"/>
      <c r="I1" s="391"/>
      <c r="J1" s="391"/>
    </row>
    <row r="2" spans="2:12" ht="6" customHeight="1">
      <c r="B2" s="289"/>
      <c r="C2" s="290"/>
      <c r="D2" s="291"/>
      <c r="E2" s="289"/>
      <c r="F2" s="289"/>
      <c r="G2" s="289"/>
      <c r="H2" s="289"/>
      <c r="I2" s="292"/>
      <c r="J2" s="293"/>
      <c r="K2" s="293"/>
      <c r="L2" s="289"/>
    </row>
    <row r="3" spans="2:12" s="294" customFormat="1" ht="18" customHeight="1">
      <c r="B3" s="295" t="s">
        <v>277</v>
      </c>
      <c r="C3" s="295" t="s">
        <v>252</v>
      </c>
      <c r="D3" s="295" t="s">
        <v>253</v>
      </c>
      <c r="E3" s="295" t="s">
        <v>254</v>
      </c>
      <c r="F3" s="295"/>
      <c r="G3" s="295" t="s">
        <v>255</v>
      </c>
      <c r="H3" s="295" t="s">
        <v>256</v>
      </c>
      <c r="I3" s="296"/>
      <c r="J3" s="295" t="s">
        <v>257</v>
      </c>
      <c r="K3" s="297"/>
      <c r="L3" s="297"/>
    </row>
    <row r="4" spans="2:12" s="294" customFormat="1" ht="18" customHeight="1">
      <c r="B4" s="298">
        <v>1</v>
      </c>
      <c r="C4" s="295" t="s">
        <v>278</v>
      </c>
      <c r="D4" s="295" t="s">
        <v>279</v>
      </c>
      <c r="E4" s="295" t="s">
        <v>280</v>
      </c>
      <c r="F4" s="295" t="s">
        <v>258</v>
      </c>
      <c r="G4" s="295" t="s">
        <v>261</v>
      </c>
      <c r="H4" s="295">
        <v>1</v>
      </c>
      <c r="I4" s="299">
        <v>0.0024305555555555556</v>
      </c>
      <c r="J4" s="300">
        <v>0.3958333333333333</v>
      </c>
      <c r="K4" s="301"/>
      <c r="L4" s="302"/>
    </row>
    <row r="5" spans="2:12" s="294" customFormat="1" ht="18" customHeight="1">
      <c r="B5" s="298">
        <f>B4+1</f>
        <v>2</v>
      </c>
      <c r="C5" s="295" t="s">
        <v>281</v>
      </c>
      <c r="D5" s="295" t="s">
        <v>282</v>
      </c>
      <c r="E5" s="295" t="s">
        <v>283</v>
      </c>
      <c r="F5" s="295" t="s">
        <v>258</v>
      </c>
      <c r="G5" s="295" t="s">
        <v>284</v>
      </c>
      <c r="H5" s="295">
        <v>1</v>
      </c>
      <c r="I5" s="299">
        <v>0.0024305555555555556</v>
      </c>
      <c r="J5" s="303">
        <f aca="true" t="shared" si="0" ref="J5:J11">J4+H4*I4</f>
        <v>0.39826388888888886</v>
      </c>
      <c r="K5" s="304"/>
      <c r="L5" s="302"/>
    </row>
    <row r="6" spans="2:12" s="294" customFormat="1" ht="18" customHeight="1">
      <c r="B6" s="298">
        <v>3</v>
      </c>
      <c r="C6" s="295" t="s">
        <v>278</v>
      </c>
      <c r="D6" s="295" t="s">
        <v>279</v>
      </c>
      <c r="E6" s="295" t="s">
        <v>280</v>
      </c>
      <c r="F6" s="295" t="s">
        <v>258</v>
      </c>
      <c r="G6" s="295" t="s">
        <v>285</v>
      </c>
      <c r="H6" s="295">
        <v>1</v>
      </c>
      <c r="I6" s="299">
        <v>0.0024305555555555556</v>
      </c>
      <c r="J6" s="300">
        <f t="shared" si="0"/>
        <v>0.4006944444444444</v>
      </c>
      <c r="K6" s="304"/>
      <c r="L6" s="302"/>
    </row>
    <row r="7" spans="2:12" s="294" customFormat="1" ht="18" customHeight="1">
      <c r="B7" s="298">
        <v>4</v>
      </c>
      <c r="C7" s="295" t="s">
        <v>281</v>
      </c>
      <c r="D7" s="295" t="s">
        <v>282</v>
      </c>
      <c r="E7" s="295" t="s">
        <v>263</v>
      </c>
      <c r="F7" s="295" t="s">
        <v>258</v>
      </c>
      <c r="G7" s="295" t="s">
        <v>286</v>
      </c>
      <c r="H7" s="295">
        <v>1</v>
      </c>
      <c r="I7" s="299">
        <v>0.0024305555555555556</v>
      </c>
      <c r="J7" s="303">
        <f t="shared" si="0"/>
        <v>0.40312499999999996</v>
      </c>
      <c r="K7" s="304"/>
      <c r="L7" s="302"/>
    </row>
    <row r="8" spans="2:12" s="294" customFormat="1" ht="18" customHeight="1">
      <c r="B8" s="298">
        <v>5</v>
      </c>
      <c r="C8" s="295" t="s">
        <v>287</v>
      </c>
      <c r="D8" s="295" t="s">
        <v>288</v>
      </c>
      <c r="E8" s="295" t="s">
        <v>289</v>
      </c>
      <c r="F8" s="295" t="s">
        <v>258</v>
      </c>
      <c r="G8" s="295" t="s">
        <v>290</v>
      </c>
      <c r="H8" s="295">
        <v>1</v>
      </c>
      <c r="I8" s="299">
        <v>0.004166666666666667</v>
      </c>
      <c r="J8" s="300">
        <f>J7+H7*I7</f>
        <v>0.4055555555555555</v>
      </c>
      <c r="K8" s="304"/>
      <c r="L8" s="302"/>
    </row>
    <row r="9" spans="2:12" s="294" customFormat="1" ht="18" customHeight="1">
      <c r="B9" s="298">
        <v>6</v>
      </c>
      <c r="C9" s="295" t="s">
        <v>291</v>
      </c>
      <c r="D9" s="295" t="s">
        <v>292</v>
      </c>
      <c r="E9" s="295" t="s">
        <v>293</v>
      </c>
      <c r="F9" s="295" t="s">
        <v>258</v>
      </c>
      <c r="G9" s="295" t="s">
        <v>294</v>
      </c>
      <c r="H9" s="295">
        <v>1</v>
      </c>
      <c r="I9" s="299">
        <v>0.004166666666666667</v>
      </c>
      <c r="J9" s="303">
        <f t="shared" si="0"/>
        <v>0.40972222222222215</v>
      </c>
      <c r="K9" s="304"/>
      <c r="L9" s="302"/>
    </row>
    <row r="10" spans="2:12" s="294" customFormat="1" ht="18" customHeight="1">
      <c r="B10" s="298">
        <v>7</v>
      </c>
      <c r="C10" s="295" t="s">
        <v>295</v>
      </c>
      <c r="D10" s="295" t="s">
        <v>296</v>
      </c>
      <c r="E10" s="295" t="s">
        <v>289</v>
      </c>
      <c r="F10" s="295" t="s">
        <v>258</v>
      </c>
      <c r="G10" s="295" t="s">
        <v>297</v>
      </c>
      <c r="H10" s="295">
        <v>1</v>
      </c>
      <c r="I10" s="299">
        <v>0.004166666666666667</v>
      </c>
      <c r="J10" s="300">
        <f t="shared" si="0"/>
        <v>0.4138888888888888</v>
      </c>
      <c r="K10" s="304"/>
      <c r="L10" s="302"/>
    </row>
    <row r="11" spans="2:14" s="294" customFormat="1" ht="18" customHeight="1">
      <c r="B11" s="298">
        <v>8</v>
      </c>
      <c r="C11" s="295" t="s">
        <v>298</v>
      </c>
      <c r="D11" s="295" t="s">
        <v>296</v>
      </c>
      <c r="E11" s="295" t="s">
        <v>289</v>
      </c>
      <c r="F11" s="295" t="s">
        <v>258</v>
      </c>
      <c r="G11" s="295" t="s">
        <v>299</v>
      </c>
      <c r="H11" s="295">
        <v>2</v>
      </c>
      <c r="I11" s="299">
        <v>0.004166666666666667</v>
      </c>
      <c r="J11" s="303">
        <f t="shared" si="0"/>
        <v>0.41805555555555546</v>
      </c>
      <c r="K11" s="304"/>
      <c r="L11" s="302"/>
      <c r="M11" s="311"/>
      <c r="N11" s="311"/>
    </row>
    <row r="12" spans="2:14" s="294" customFormat="1" ht="18" customHeight="1">
      <c r="B12" s="298"/>
      <c r="C12" s="306" t="s">
        <v>300</v>
      </c>
      <c r="D12" s="140"/>
      <c r="E12" s="305" t="s">
        <v>260</v>
      </c>
      <c r="F12" s="317"/>
      <c r="G12" s="140"/>
      <c r="H12" s="318"/>
      <c r="I12" s="299">
        <v>0.006944444444444444</v>
      </c>
      <c r="J12" s="303"/>
      <c r="K12" s="304"/>
      <c r="L12" s="302"/>
      <c r="M12" s="311"/>
      <c r="N12" s="311"/>
    </row>
    <row r="13" spans="2:14" s="294" customFormat="1" ht="18" customHeight="1">
      <c r="B13" s="298">
        <v>9</v>
      </c>
      <c r="C13" s="295" t="s">
        <v>287</v>
      </c>
      <c r="D13" s="295" t="s">
        <v>302</v>
      </c>
      <c r="E13" s="295" t="s">
        <v>303</v>
      </c>
      <c r="F13" s="295" t="s">
        <v>258</v>
      </c>
      <c r="G13" s="295" t="s">
        <v>304</v>
      </c>
      <c r="H13" s="295">
        <v>1</v>
      </c>
      <c r="I13" s="299">
        <v>0.0024305555555555556</v>
      </c>
      <c r="J13" s="303">
        <f>J11+H11*I11+I12</f>
        <v>0.43333333333333324</v>
      </c>
      <c r="K13" s="304"/>
      <c r="L13" s="302"/>
      <c r="M13" s="311"/>
      <c r="N13" s="311"/>
    </row>
    <row r="14" spans="2:14" s="294" customFormat="1" ht="18" customHeight="1">
      <c r="B14" s="298">
        <f>B13+1</f>
        <v>10</v>
      </c>
      <c r="C14" s="295" t="s">
        <v>281</v>
      </c>
      <c r="D14" s="295" t="s">
        <v>305</v>
      </c>
      <c r="E14" s="295" t="s">
        <v>306</v>
      </c>
      <c r="F14" s="295" t="s">
        <v>258</v>
      </c>
      <c r="G14" s="295" t="s">
        <v>304</v>
      </c>
      <c r="H14" s="295">
        <v>2</v>
      </c>
      <c r="I14" s="299">
        <v>0.0024305555555555556</v>
      </c>
      <c r="J14" s="303">
        <f aca="true" t="shared" si="1" ref="J14:J20">J13+H13*I13</f>
        <v>0.4357638888888888</v>
      </c>
      <c r="K14" s="304"/>
      <c r="L14" s="302"/>
      <c r="M14" s="311"/>
      <c r="N14" s="311"/>
    </row>
    <row r="15" spans="2:14" s="294" customFormat="1" ht="18" customHeight="1">
      <c r="B15" s="298">
        <v>11</v>
      </c>
      <c r="C15" s="295" t="s">
        <v>278</v>
      </c>
      <c r="D15" s="295" t="s">
        <v>302</v>
      </c>
      <c r="E15" s="295" t="s">
        <v>303</v>
      </c>
      <c r="F15" s="295" t="s">
        <v>258</v>
      </c>
      <c r="G15" s="295" t="s">
        <v>307</v>
      </c>
      <c r="H15" s="295">
        <v>1</v>
      </c>
      <c r="I15" s="299">
        <v>0.0024305555555555556</v>
      </c>
      <c r="J15" s="303">
        <f t="shared" si="1"/>
        <v>0.4406249999999999</v>
      </c>
      <c r="K15" s="304"/>
      <c r="L15" s="302"/>
      <c r="M15" s="311"/>
      <c r="N15" s="311"/>
    </row>
    <row r="16" spans="2:14" s="294" customFormat="1" ht="18" customHeight="1">
      <c r="B16" s="298">
        <v>12</v>
      </c>
      <c r="C16" s="295" t="s">
        <v>291</v>
      </c>
      <c r="D16" s="295" t="s">
        <v>305</v>
      </c>
      <c r="E16" s="295" t="s">
        <v>303</v>
      </c>
      <c r="F16" s="295" t="s">
        <v>258</v>
      </c>
      <c r="G16" s="295" t="s">
        <v>285</v>
      </c>
      <c r="H16" s="295">
        <v>1</v>
      </c>
      <c r="I16" s="299">
        <v>0.0024305555555555556</v>
      </c>
      <c r="J16" s="303">
        <f t="shared" si="1"/>
        <v>0.4430555555555554</v>
      </c>
      <c r="K16" s="304"/>
      <c r="L16" s="302"/>
      <c r="M16" s="311"/>
      <c r="N16" s="311"/>
    </row>
    <row r="17" spans="2:14" s="294" customFormat="1" ht="18" customHeight="1">
      <c r="B17" s="298">
        <v>13</v>
      </c>
      <c r="C17" s="295" t="s">
        <v>278</v>
      </c>
      <c r="D17" s="295" t="s">
        <v>302</v>
      </c>
      <c r="E17" s="295" t="s">
        <v>308</v>
      </c>
      <c r="F17" s="295" t="s">
        <v>258</v>
      </c>
      <c r="G17" s="295" t="s">
        <v>309</v>
      </c>
      <c r="H17" s="295">
        <v>1</v>
      </c>
      <c r="I17" s="299">
        <v>0.0020833333333333333</v>
      </c>
      <c r="J17" s="303">
        <f t="shared" si="1"/>
        <v>0.44548611111111097</v>
      </c>
      <c r="K17" s="304"/>
      <c r="L17" s="302"/>
      <c r="M17" s="311"/>
      <c r="N17" s="311"/>
    </row>
    <row r="18" spans="2:14" s="294" customFormat="1" ht="18" customHeight="1">
      <c r="B18" s="298">
        <v>14</v>
      </c>
      <c r="C18" s="295" t="s">
        <v>291</v>
      </c>
      <c r="D18" s="295" t="s">
        <v>302</v>
      </c>
      <c r="E18" s="295" t="s">
        <v>308</v>
      </c>
      <c r="F18" s="295" t="s">
        <v>258</v>
      </c>
      <c r="G18" s="295" t="s">
        <v>290</v>
      </c>
      <c r="H18" s="295">
        <v>2</v>
      </c>
      <c r="I18" s="299">
        <v>0.0020833333333333333</v>
      </c>
      <c r="J18" s="303">
        <f t="shared" si="1"/>
        <v>0.4475694444444443</v>
      </c>
      <c r="K18" s="304"/>
      <c r="L18" s="302"/>
      <c r="M18" s="311"/>
      <c r="N18" s="311"/>
    </row>
    <row r="19" spans="2:14" s="294" customFormat="1" ht="18" customHeight="1">
      <c r="B19" s="298">
        <v>15</v>
      </c>
      <c r="C19" s="295" t="s">
        <v>278</v>
      </c>
      <c r="D19" s="295" t="s">
        <v>305</v>
      </c>
      <c r="E19" s="295" t="s">
        <v>308</v>
      </c>
      <c r="F19" s="295" t="s">
        <v>258</v>
      </c>
      <c r="G19" s="295" t="s">
        <v>310</v>
      </c>
      <c r="H19" s="295">
        <v>1</v>
      </c>
      <c r="I19" s="299">
        <v>0.0020833333333333333</v>
      </c>
      <c r="J19" s="303">
        <f t="shared" si="1"/>
        <v>0.45173611111111095</v>
      </c>
      <c r="K19" s="304"/>
      <c r="L19" s="302"/>
      <c r="M19" s="311"/>
      <c r="N19" s="311"/>
    </row>
    <row r="20" spans="2:14" s="294" customFormat="1" ht="18" customHeight="1">
      <c r="B20" s="298">
        <v>16</v>
      </c>
      <c r="C20" s="295" t="s">
        <v>281</v>
      </c>
      <c r="D20" s="295" t="s">
        <v>302</v>
      </c>
      <c r="E20" s="295" t="s">
        <v>303</v>
      </c>
      <c r="F20" s="295" t="s">
        <v>258</v>
      </c>
      <c r="G20" s="295" t="s">
        <v>310</v>
      </c>
      <c r="H20" s="295">
        <v>2</v>
      </c>
      <c r="I20" s="299">
        <v>0.0020833333333333333</v>
      </c>
      <c r="J20" s="303">
        <f t="shared" si="1"/>
        <v>0.4538194444444443</v>
      </c>
      <c r="K20" s="304"/>
      <c r="L20" s="302"/>
      <c r="M20" s="311"/>
      <c r="N20" s="311"/>
    </row>
    <row r="21" spans="2:14" s="294" customFormat="1" ht="18" customHeight="1" hidden="1" outlineLevel="3">
      <c r="B21" s="298"/>
      <c r="C21" s="306" t="s">
        <v>300</v>
      </c>
      <c r="D21" s="140"/>
      <c r="E21" s="305" t="s">
        <v>260</v>
      </c>
      <c r="F21" s="317"/>
      <c r="G21" s="140"/>
      <c r="H21" s="318"/>
      <c r="I21" s="299">
        <v>0</v>
      </c>
      <c r="J21" s="303"/>
      <c r="K21" s="304"/>
      <c r="L21" s="302"/>
      <c r="M21" s="311"/>
      <c r="N21" s="311"/>
    </row>
    <row r="22" spans="2:14" s="294" customFormat="1" ht="18" customHeight="1" collapsed="1">
      <c r="B22" s="298">
        <v>17</v>
      </c>
      <c r="C22" s="295" t="s">
        <v>278</v>
      </c>
      <c r="D22" s="295" t="s">
        <v>311</v>
      </c>
      <c r="E22" s="295" t="s">
        <v>312</v>
      </c>
      <c r="F22" s="295" t="s">
        <v>258</v>
      </c>
      <c r="G22" s="295" t="s">
        <v>299</v>
      </c>
      <c r="H22" s="295">
        <v>1</v>
      </c>
      <c r="I22" s="299">
        <v>0.006944444444444444</v>
      </c>
      <c r="J22" s="303">
        <f>J20+H20*I20</f>
        <v>0.4579861111111109</v>
      </c>
      <c r="K22" s="304"/>
      <c r="L22" s="302"/>
      <c r="M22" s="311"/>
      <c r="N22" s="311"/>
    </row>
    <row r="23" spans="2:14" s="294" customFormat="1" ht="18" customHeight="1">
      <c r="B23" s="298">
        <v>18</v>
      </c>
      <c r="C23" s="295" t="s">
        <v>265</v>
      </c>
      <c r="D23" s="295" t="s">
        <v>313</v>
      </c>
      <c r="E23" s="295" t="s">
        <v>314</v>
      </c>
      <c r="F23" s="295" t="s">
        <v>258</v>
      </c>
      <c r="G23" s="295" t="s">
        <v>299</v>
      </c>
      <c r="H23" s="295">
        <v>1</v>
      </c>
      <c r="I23" s="299">
        <v>0.011805555555555555</v>
      </c>
      <c r="J23" s="303">
        <f>J22+H22*I22</f>
        <v>0.46493055555555535</v>
      </c>
      <c r="K23" s="304"/>
      <c r="L23" s="302"/>
      <c r="M23" s="311"/>
      <c r="N23" s="311"/>
    </row>
    <row r="24" spans="2:14" s="294" customFormat="1" ht="18" customHeight="1" hidden="1" outlineLevel="1">
      <c r="B24" s="298">
        <v>19</v>
      </c>
      <c r="C24" s="306" t="s">
        <v>300</v>
      </c>
      <c r="D24" s="140"/>
      <c r="E24" s="305" t="s">
        <v>260</v>
      </c>
      <c r="F24" s="317"/>
      <c r="G24" s="140"/>
      <c r="H24" s="318"/>
      <c r="I24" s="299">
        <v>0</v>
      </c>
      <c r="J24" s="303"/>
      <c r="K24" s="304"/>
      <c r="L24" s="302"/>
      <c r="M24" s="311"/>
      <c r="N24" s="311"/>
    </row>
    <row r="25" spans="2:14" s="294" customFormat="1" ht="18" customHeight="1" hidden="1" outlineLevel="3">
      <c r="B25" s="298"/>
      <c r="C25" s="306"/>
      <c r="D25" s="140"/>
      <c r="E25" s="305" t="s">
        <v>260</v>
      </c>
      <c r="F25" s="317"/>
      <c r="G25" s="140"/>
      <c r="H25" s="318"/>
      <c r="I25" s="299">
        <v>0</v>
      </c>
      <c r="J25" s="303"/>
      <c r="K25" s="304"/>
      <c r="L25" s="302"/>
      <c r="M25" s="311"/>
      <c r="N25" s="311"/>
    </row>
    <row r="26" spans="2:14" s="294" customFormat="1" ht="18" customHeight="1" collapsed="1">
      <c r="B26" s="298">
        <v>19</v>
      </c>
      <c r="C26" s="295" t="s">
        <v>287</v>
      </c>
      <c r="D26" s="295" t="s">
        <v>316</v>
      </c>
      <c r="E26" s="295" t="s">
        <v>312</v>
      </c>
      <c r="F26" s="295" t="s">
        <v>258</v>
      </c>
      <c r="G26" s="295" t="s">
        <v>261</v>
      </c>
      <c r="H26" s="295">
        <v>2</v>
      </c>
      <c r="I26" s="299">
        <v>0.0010416666666666667</v>
      </c>
      <c r="J26" s="303">
        <f>J23+H23*I23+I25</f>
        <v>0.4767361111111109</v>
      </c>
      <c r="K26" s="304"/>
      <c r="L26" s="302"/>
      <c r="M26" s="311"/>
      <c r="N26" s="311"/>
    </row>
    <row r="27" spans="2:14" s="294" customFormat="1" ht="18" customHeight="1">
      <c r="B27" s="298">
        <v>20</v>
      </c>
      <c r="C27" s="295" t="s">
        <v>265</v>
      </c>
      <c r="D27" s="295" t="s">
        <v>317</v>
      </c>
      <c r="E27" s="295" t="s">
        <v>312</v>
      </c>
      <c r="F27" s="295" t="s">
        <v>258</v>
      </c>
      <c r="G27" s="295" t="s">
        <v>318</v>
      </c>
      <c r="H27" s="295">
        <v>3</v>
      </c>
      <c r="I27" s="299">
        <v>0.0010416666666666667</v>
      </c>
      <c r="J27" s="303">
        <f aca="true" t="shared" si="2" ref="J27:J40">J26+H26*I26</f>
        <v>0.47881944444444424</v>
      </c>
      <c r="K27" s="304"/>
      <c r="L27" s="302"/>
      <c r="M27" s="311"/>
      <c r="N27" s="311"/>
    </row>
    <row r="28" spans="2:14" s="294" customFormat="1" ht="18" customHeight="1">
      <c r="B28" s="298">
        <v>21</v>
      </c>
      <c r="C28" s="295" t="s">
        <v>319</v>
      </c>
      <c r="D28" s="295" t="s">
        <v>316</v>
      </c>
      <c r="E28" s="295" t="s">
        <v>314</v>
      </c>
      <c r="F28" s="295" t="s">
        <v>258</v>
      </c>
      <c r="G28" s="295" t="s">
        <v>320</v>
      </c>
      <c r="H28" s="295">
        <v>2</v>
      </c>
      <c r="I28" s="299">
        <v>0.0010416666666666667</v>
      </c>
      <c r="J28" s="303">
        <f t="shared" si="2"/>
        <v>0.48194444444444423</v>
      </c>
      <c r="K28" s="304"/>
      <c r="L28" s="302"/>
      <c r="M28" s="311"/>
      <c r="N28" s="311"/>
    </row>
    <row r="29" spans="2:14" s="294" customFormat="1" ht="18" customHeight="1">
      <c r="B29" s="298">
        <v>22</v>
      </c>
      <c r="C29" s="295" t="s">
        <v>265</v>
      </c>
      <c r="D29" s="295" t="s">
        <v>316</v>
      </c>
      <c r="E29" s="295" t="s">
        <v>314</v>
      </c>
      <c r="F29" s="295" t="s">
        <v>258</v>
      </c>
      <c r="G29" s="295" t="s">
        <v>321</v>
      </c>
      <c r="H29" s="295">
        <v>3</v>
      </c>
      <c r="I29" s="299">
        <v>0.0010416666666666667</v>
      </c>
      <c r="J29" s="303">
        <f t="shared" si="2"/>
        <v>0.48402777777777756</v>
      </c>
      <c r="K29" s="304"/>
      <c r="L29" s="302"/>
      <c r="M29" s="311"/>
      <c r="N29" s="311"/>
    </row>
    <row r="30" spans="2:14" s="294" customFormat="1" ht="18" customHeight="1">
      <c r="B30" s="298"/>
      <c r="C30" s="295"/>
      <c r="D30" s="295"/>
      <c r="E30" s="305" t="s">
        <v>260</v>
      </c>
      <c r="F30" s="295"/>
      <c r="G30" s="295"/>
      <c r="H30" s="295"/>
      <c r="I30" s="299">
        <v>0.006944444444444444</v>
      </c>
      <c r="J30" s="303"/>
      <c r="K30" s="304"/>
      <c r="L30" s="302"/>
      <c r="M30" s="311"/>
      <c r="N30" s="311"/>
    </row>
    <row r="31" spans="2:14" s="294" customFormat="1" ht="18" customHeight="1">
      <c r="B31" s="298">
        <v>23</v>
      </c>
      <c r="C31" s="295" t="s">
        <v>319</v>
      </c>
      <c r="D31" s="295" t="s">
        <v>322</v>
      </c>
      <c r="E31" s="295" t="s">
        <v>314</v>
      </c>
      <c r="F31" s="295" t="s">
        <v>258</v>
      </c>
      <c r="G31" s="295" t="s">
        <v>294</v>
      </c>
      <c r="H31" s="295">
        <v>2</v>
      </c>
      <c r="I31" s="299">
        <v>0.0010416666666666667</v>
      </c>
      <c r="J31" s="303">
        <f>J29+H29*I29+I30</f>
        <v>0.49409722222222197</v>
      </c>
      <c r="K31" s="304"/>
      <c r="L31" s="302"/>
      <c r="M31" s="311"/>
      <c r="N31" s="311"/>
    </row>
    <row r="32" spans="2:14" s="294" customFormat="1" ht="18" customHeight="1">
      <c r="B32" s="298">
        <v>24</v>
      </c>
      <c r="C32" s="295" t="s">
        <v>265</v>
      </c>
      <c r="D32" s="295" t="s">
        <v>316</v>
      </c>
      <c r="E32" s="295" t="s">
        <v>323</v>
      </c>
      <c r="F32" s="295" t="s">
        <v>258</v>
      </c>
      <c r="G32" s="295" t="s">
        <v>294</v>
      </c>
      <c r="H32" s="295">
        <v>3</v>
      </c>
      <c r="I32" s="299">
        <v>0.0010416666666666667</v>
      </c>
      <c r="J32" s="303">
        <f t="shared" si="2"/>
        <v>0.4961805555555553</v>
      </c>
      <c r="K32" s="304"/>
      <c r="L32" s="302"/>
      <c r="M32" s="311"/>
      <c r="N32" s="311"/>
    </row>
    <row r="33" spans="2:14" s="294" customFormat="1" ht="18" customHeight="1">
      <c r="B33" s="298">
        <v>25</v>
      </c>
      <c r="C33" s="295" t="s">
        <v>319</v>
      </c>
      <c r="D33" s="295" t="s">
        <v>316</v>
      </c>
      <c r="E33" s="295" t="s">
        <v>314</v>
      </c>
      <c r="F33" s="295" t="s">
        <v>258</v>
      </c>
      <c r="G33" s="295" t="s">
        <v>324</v>
      </c>
      <c r="H33" s="295">
        <v>2</v>
      </c>
      <c r="I33" s="299">
        <v>0.0010416666666666667</v>
      </c>
      <c r="J33" s="303">
        <f t="shared" si="2"/>
        <v>0.4993055555555553</v>
      </c>
      <c r="K33" s="304"/>
      <c r="L33" s="302"/>
      <c r="M33" s="311"/>
      <c r="N33" s="311"/>
    </row>
    <row r="34" spans="2:14" s="294" customFormat="1" ht="18" customHeight="1">
      <c r="B34" s="298">
        <v>26</v>
      </c>
      <c r="C34" s="295" t="s">
        <v>265</v>
      </c>
      <c r="D34" s="295" t="s">
        <v>316</v>
      </c>
      <c r="E34" s="295" t="s">
        <v>312</v>
      </c>
      <c r="F34" s="295" t="s">
        <v>258</v>
      </c>
      <c r="G34" s="295" t="s">
        <v>310</v>
      </c>
      <c r="H34" s="295">
        <v>3</v>
      </c>
      <c r="I34" s="299">
        <v>0.0010416666666666667</v>
      </c>
      <c r="J34" s="303">
        <f t="shared" si="2"/>
        <v>0.5013888888888887</v>
      </c>
      <c r="K34" s="304"/>
      <c r="L34" s="302"/>
      <c r="M34" s="311"/>
      <c r="N34" s="311"/>
    </row>
    <row r="35" spans="2:14" s="294" customFormat="1" ht="18" customHeight="1">
      <c r="B35" s="298">
        <v>27</v>
      </c>
      <c r="C35" s="295" t="s">
        <v>295</v>
      </c>
      <c r="D35" s="295" t="s">
        <v>325</v>
      </c>
      <c r="E35" s="295" t="s">
        <v>314</v>
      </c>
      <c r="F35" s="295" t="s">
        <v>258</v>
      </c>
      <c r="G35" s="295" t="s">
        <v>321</v>
      </c>
      <c r="H35" s="295">
        <v>1</v>
      </c>
      <c r="I35" s="299">
        <v>0.0020833333333333333</v>
      </c>
      <c r="J35" s="303">
        <f t="shared" si="2"/>
        <v>0.5045138888888887</v>
      </c>
      <c r="K35" s="304"/>
      <c r="L35" s="302"/>
      <c r="M35" s="311"/>
      <c r="N35" s="311"/>
    </row>
    <row r="36" spans="2:14" s="294" customFormat="1" ht="18" customHeight="1">
      <c r="B36" s="298">
        <v>28</v>
      </c>
      <c r="C36" s="295" t="s">
        <v>265</v>
      </c>
      <c r="D36" s="295" t="s">
        <v>305</v>
      </c>
      <c r="E36" s="295" t="s">
        <v>314</v>
      </c>
      <c r="F36" s="295" t="s">
        <v>258</v>
      </c>
      <c r="G36" s="295" t="s">
        <v>321</v>
      </c>
      <c r="H36" s="295">
        <v>1</v>
      </c>
      <c r="I36" s="299">
        <v>0.0020833333333333333</v>
      </c>
      <c r="J36" s="303">
        <f t="shared" si="2"/>
        <v>0.506597222222222</v>
      </c>
      <c r="K36" s="304"/>
      <c r="L36" s="302"/>
      <c r="M36" s="311"/>
      <c r="N36" s="311"/>
    </row>
    <row r="37" spans="2:14" s="294" customFormat="1" ht="18" customHeight="1">
      <c r="B37" s="298">
        <v>29</v>
      </c>
      <c r="C37" s="295" t="s">
        <v>319</v>
      </c>
      <c r="D37" s="295" t="s">
        <v>325</v>
      </c>
      <c r="E37" s="295" t="s">
        <v>314</v>
      </c>
      <c r="F37" s="295" t="s">
        <v>258</v>
      </c>
      <c r="G37" s="295" t="s">
        <v>326</v>
      </c>
      <c r="H37" s="295">
        <v>2</v>
      </c>
      <c r="I37" s="299">
        <v>0.0020833333333333333</v>
      </c>
      <c r="J37" s="303">
        <f t="shared" si="2"/>
        <v>0.5086805555555554</v>
      </c>
      <c r="K37" s="304"/>
      <c r="L37" s="302"/>
      <c r="M37" s="311"/>
      <c r="N37" s="311"/>
    </row>
    <row r="38" spans="2:14" s="294" customFormat="1" ht="18" customHeight="1">
      <c r="B38" s="298">
        <v>30</v>
      </c>
      <c r="C38" s="295" t="s">
        <v>265</v>
      </c>
      <c r="D38" s="295" t="s">
        <v>325</v>
      </c>
      <c r="E38" s="295" t="s">
        <v>314</v>
      </c>
      <c r="F38" s="295" t="s">
        <v>258</v>
      </c>
      <c r="G38" s="295" t="s">
        <v>326</v>
      </c>
      <c r="H38" s="295">
        <v>2</v>
      </c>
      <c r="I38" s="299">
        <v>0.0020833333333333333</v>
      </c>
      <c r="J38" s="303">
        <f t="shared" si="2"/>
        <v>0.512847222222222</v>
      </c>
      <c r="K38" s="304"/>
      <c r="L38" s="302"/>
      <c r="M38" s="311"/>
      <c r="N38" s="311"/>
    </row>
    <row r="39" spans="2:14" s="294" customFormat="1" ht="18" customHeight="1">
      <c r="B39" s="298">
        <v>31</v>
      </c>
      <c r="C39" s="295" t="s">
        <v>295</v>
      </c>
      <c r="D39" s="295" t="s">
        <v>305</v>
      </c>
      <c r="E39" s="295" t="s">
        <v>314</v>
      </c>
      <c r="F39" s="295" t="s">
        <v>258</v>
      </c>
      <c r="G39" s="295" t="s">
        <v>310</v>
      </c>
      <c r="H39" s="295">
        <v>1</v>
      </c>
      <c r="I39" s="299">
        <v>0.0020833333333333333</v>
      </c>
      <c r="J39" s="303">
        <f t="shared" si="2"/>
        <v>0.5170138888888887</v>
      </c>
      <c r="K39" s="304"/>
      <c r="L39" s="302"/>
      <c r="M39" s="311"/>
      <c r="N39" s="311"/>
    </row>
    <row r="40" spans="2:14" s="294" customFormat="1" ht="18" customHeight="1">
      <c r="B40" s="298">
        <v>32</v>
      </c>
      <c r="C40" s="295" t="s">
        <v>265</v>
      </c>
      <c r="D40" s="295" t="s">
        <v>325</v>
      </c>
      <c r="E40" s="295" t="s">
        <v>314</v>
      </c>
      <c r="F40" s="295" t="s">
        <v>258</v>
      </c>
      <c r="G40" s="295" t="s">
        <v>324</v>
      </c>
      <c r="H40" s="295">
        <v>3</v>
      </c>
      <c r="I40" s="299">
        <v>0.0020833333333333333</v>
      </c>
      <c r="J40" s="303">
        <f t="shared" si="2"/>
        <v>0.519097222222222</v>
      </c>
      <c r="K40" s="304"/>
      <c r="L40" s="302"/>
      <c r="M40" s="311"/>
      <c r="N40" s="311"/>
    </row>
    <row r="41" spans="2:14" s="294" customFormat="1" ht="18" customHeight="1" hidden="1" outlineLevel="1">
      <c r="B41" s="298"/>
      <c r="C41" s="295"/>
      <c r="D41" s="295"/>
      <c r="E41" s="305" t="s">
        <v>260</v>
      </c>
      <c r="F41" s="295"/>
      <c r="G41" s="295"/>
      <c r="H41" s="295"/>
      <c r="I41" s="299">
        <v>0</v>
      </c>
      <c r="J41" s="303"/>
      <c r="K41" s="304"/>
      <c r="L41" s="302"/>
      <c r="M41" s="311"/>
      <c r="N41" s="311"/>
    </row>
    <row r="42" spans="2:14" s="294" customFormat="1" ht="18" customHeight="1" collapsed="1">
      <c r="B42" s="298">
        <v>33</v>
      </c>
      <c r="C42" s="295" t="s">
        <v>319</v>
      </c>
      <c r="D42" s="295" t="s">
        <v>316</v>
      </c>
      <c r="E42" s="295" t="s">
        <v>327</v>
      </c>
      <c r="F42" s="295" t="s">
        <v>258</v>
      </c>
      <c r="G42" s="295" t="s">
        <v>318</v>
      </c>
      <c r="H42" s="295">
        <v>1</v>
      </c>
      <c r="I42" s="299">
        <v>0.0010416666666666667</v>
      </c>
      <c r="J42" s="303">
        <f>J40+H40*I40+I41</f>
        <v>0.525347222222222</v>
      </c>
      <c r="K42" s="304"/>
      <c r="L42" s="302"/>
      <c r="M42" s="311"/>
      <c r="N42" s="311"/>
    </row>
    <row r="43" spans="2:14" s="294" customFormat="1" ht="18" customHeight="1">
      <c r="B43" s="298">
        <v>34</v>
      </c>
      <c r="C43" s="295" t="s">
        <v>265</v>
      </c>
      <c r="D43" s="295" t="s">
        <v>316</v>
      </c>
      <c r="E43" s="295" t="s">
        <v>327</v>
      </c>
      <c r="F43" s="295" t="s">
        <v>258</v>
      </c>
      <c r="G43" s="295" t="s">
        <v>318</v>
      </c>
      <c r="H43" s="295">
        <v>1</v>
      </c>
      <c r="I43" s="299">
        <v>0.0010416666666666667</v>
      </c>
      <c r="J43" s="303">
        <f aca="true" t="shared" si="3" ref="J43:J48">J42+H42*I42</f>
        <v>0.5263888888888887</v>
      </c>
      <c r="K43" s="304"/>
      <c r="L43" s="302"/>
      <c r="M43" s="311"/>
      <c r="N43" s="311"/>
    </row>
    <row r="44" spans="2:14" s="294" customFormat="1" ht="18" customHeight="1">
      <c r="B44" s="298">
        <v>35</v>
      </c>
      <c r="C44" s="295" t="s">
        <v>319</v>
      </c>
      <c r="D44" s="295" t="s">
        <v>316</v>
      </c>
      <c r="E44" s="295" t="s">
        <v>327</v>
      </c>
      <c r="F44" s="295" t="s">
        <v>258</v>
      </c>
      <c r="G44" s="295" t="s">
        <v>321</v>
      </c>
      <c r="H44" s="295">
        <v>1</v>
      </c>
      <c r="I44" s="299">
        <v>0.0010416666666666667</v>
      </c>
      <c r="J44" s="303">
        <f t="shared" si="3"/>
        <v>0.5274305555555554</v>
      </c>
      <c r="K44" s="304"/>
      <c r="L44" s="302"/>
      <c r="M44" s="311"/>
      <c r="N44" s="311"/>
    </row>
    <row r="45" spans="2:14" s="294" customFormat="1" ht="18" customHeight="1">
      <c r="B45" s="298">
        <v>36</v>
      </c>
      <c r="C45" s="295" t="s">
        <v>265</v>
      </c>
      <c r="D45" s="295" t="s">
        <v>316</v>
      </c>
      <c r="E45" s="295" t="s">
        <v>327</v>
      </c>
      <c r="F45" s="295" t="s">
        <v>258</v>
      </c>
      <c r="G45" s="295" t="s">
        <v>321</v>
      </c>
      <c r="H45" s="295">
        <v>1</v>
      </c>
      <c r="I45" s="299">
        <v>0.0010416666666666667</v>
      </c>
      <c r="J45" s="303">
        <f t="shared" si="3"/>
        <v>0.5284722222222221</v>
      </c>
      <c r="K45" s="304"/>
      <c r="L45" s="302"/>
      <c r="M45" s="311"/>
      <c r="N45" s="311"/>
    </row>
    <row r="46" spans="2:14" s="294" customFormat="1" ht="18" customHeight="1">
      <c r="B46" s="298">
        <v>37</v>
      </c>
      <c r="C46" s="295" t="s">
        <v>319</v>
      </c>
      <c r="D46" s="295" t="s">
        <v>316</v>
      </c>
      <c r="E46" s="295" t="s">
        <v>327</v>
      </c>
      <c r="F46" s="295" t="s">
        <v>258</v>
      </c>
      <c r="G46" s="295" t="s">
        <v>294</v>
      </c>
      <c r="H46" s="295">
        <v>1</v>
      </c>
      <c r="I46" s="299">
        <v>0.0010416666666666667</v>
      </c>
      <c r="J46" s="303">
        <f t="shared" si="3"/>
        <v>0.5295138888888888</v>
      </c>
      <c r="K46" s="304"/>
      <c r="L46" s="302"/>
      <c r="M46" s="311"/>
      <c r="N46" s="311"/>
    </row>
    <row r="47" spans="2:14" s="294" customFormat="1" ht="18" customHeight="1">
      <c r="B47" s="298">
        <v>38</v>
      </c>
      <c r="C47" s="295" t="s">
        <v>265</v>
      </c>
      <c r="D47" s="295" t="s">
        <v>316</v>
      </c>
      <c r="E47" s="295" t="s">
        <v>327</v>
      </c>
      <c r="F47" s="295" t="s">
        <v>258</v>
      </c>
      <c r="G47" s="295" t="s">
        <v>326</v>
      </c>
      <c r="H47" s="295">
        <v>1</v>
      </c>
      <c r="I47" s="299">
        <v>0.0010416666666666667</v>
      </c>
      <c r="J47" s="303">
        <f t="shared" si="3"/>
        <v>0.5305555555555556</v>
      </c>
      <c r="K47" s="304"/>
      <c r="L47" s="302"/>
      <c r="M47" s="311"/>
      <c r="N47" s="311"/>
    </row>
    <row r="48" spans="2:14" s="294" customFormat="1" ht="18" customHeight="1">
      <c r="B48" s="298">
        <v>39</v>
      </c>
      <c r="C48" s="295" t="s">
        <v>319</v>
      </c>
      <c r="D48" s="295" t="s">
        <v>316</v>
      </c>
      <c r="E48" s="295" t="s">
        <v>327</v>
      </c>
      <c r="F48" s="295" t="s">
        <v>258</v>
      </c>
      <c r="G48" s="295" t="s">
        <v>324</v>
      </c>
      <c r="H48" s="295">
        <v>2</v>
      </c>
      <c r="I48" s="299">
        <v>0.0010416666666666667</v>
      </c>
      <c r="J48" s="303">
        <f t="shared" si="3"/>
        <v>0.5315972222222223</v>
      </c>
      <c r="K48" s="304"/>
      <c r="L48" s="302"/>
      <c r="M48" s="311" t="s">
        <v>328</v>
      </c>
      <c r="N48" s="311"/>
    </row>
    <row r="49" spans="2:14" s="294" customFormat="1" ht="18" customHeight="1" hidden="1" outlineLevel="1">
      <c r="B49" s="298"/>
      <c r="C49" s="295"/>
      <c r="D49" s="295"/>
      <c r="E49" s="305" t="s">
        <v>260</v>
      </c>
      <c r="F49" s="295"/>
      <c r="G49" s="295"/>
      <c r="H49" s="295" t="s">
        <v>329</v>
      </c>
      <c r="I49" s="299">
        <v>0</v>
      </c>
      <c r="J49" s="303"/>
      <c r="K49" s="304"/>
      <c r="L49" s="302"/>
      <c r="M49" s="311"/>
      <c r="N49" s="311"/>
    </row>
    <row r="50" spans="2:14" s="294" customFormat="1" ht="18" customHeight="1" collapsed="1">
      <c r="B50" s="298">
        <v>40</v>
      </c>
      <c r="C50" s="295" t="s">
        <v>287</v>
      </c>
      <c r="D50" s="295" t="s">
        <v>325</v>
      </c>
      <c r="E50" s="295" t="s">
        <v>327</v>
      </c>
      <c r="F50" s="295" t="s">
        <v>258</v>
      </c>
      <c r="G50" s="295" t="s">
        <v>326</v>
      </c>
      <c r="H50" s="295">
        <v>1</v>
      </c>
      <c r="I50" s="299">
        <v>0.0020833333333333333</v>
      </c>
      <c r="J50" s="303">
        <v>0.5493055555555556</v>
      </c>
      <c r="K50" s="392" t="s">
        <v>268</v>
      </c>
      <c r="L50" s="393"/>
      <c r="M50" s="316" t="s">
        <v>328</v>
      </c>
      <c r="N50" s="311"/>
    </row>
    <row r="51" spans="2:14" s="294" customFormat="1" ht="18" customHeight="1">
      <c r="B51" s="298">
        <v>41</v>
      </c>
      <c r="C51" s="295" t="s">
        <v>265</v>
      </c>
      <c r="D51" s="295" t="s">
        <v>325</v>
      </c>
      <c r="E51" s="295" t="s">
        <v>327</v>
      </c>
      <c r="F51" s="295" t="s">
        <v>258</v>
      </c>
      <c r="G51" s="295" t="s">
        <v>326</v>
      </c>
      <c r="H51" s="295">
        <v>1</v>
      </c>
      <c r="I51" s="299">
        <v>0</v>
      </c>
      <c r="J51" s="303">
        <f>J48+H48*I48</f>
        <v>0.5336805555555556</v>
      </c>
      <c r="K51" s="396"/>
      <c r="L51" s="397"/>
      <c r="M51" s="316" t="s">
        <v>328</v>
      </c>
      <c r="N51" s="311"/>
    </row>
    <row r="52" spans="2:14" s="294" customFormat="1" ht="18" customHeight="1">
      <c r="B52" s="298">
        <v>42</v>
      </c>
      <c r="C52" s="295" t="s">
        <v>287</v>
      </c>
      <c r="D52" s="295" t="s">
        <v>325</v>
      </c>
      <c r="E52" s="295" t="s">
        <v>327</v>
      </c>
      <c r="F52" s="295" t="s">
        <v>258</v>
      </c>
      <c r="G52" s="295" t="s">
        <v>330</v>
      </c>
      <c r="H52" s="295">
        <v>1</v>
      </c>
      <c r="I52" s="299">
        <v>0.0020833333333333333</v>
      </c>
      <c r="J52" s="303">
        <v>0.5493055555555556</v>
      </c>
      <c r="K52" s="398"/>
      <c r="L52" s="399"/>
      <c r="M52" s="316" t="s">
        <v>328</v>
      </c>
      <c r="N52" s="311"/>
    </row>
    <row r="53" spans="2:14" s="294" customFormat="1" ht="18" customHeight="1">
      <c r="B53" s="298">
        <v>43</v>
      </c>
      <c r="C53" s="295" t="s">
        <v>265</v>
      </c>
      <c r="D53" s="295" t="s">
        <v>325</v>
      </c>
      <c r="E53" s="295" t="s">
        <v>327</v>
      </c>
      <c r="F53" s="295" t="s">
        <v>258</v>
      </c>
      <c r="G53" s="295" t="s">
        <v>331</v>
      </c>
      <c r="H53" s="295">
        <v>1</v>
      </c>
      <c r="I53" s="299">
        <v>0.0020833333333333333</v>
      </c>
      <c r="J53" s="303">
        <f>J52+H52*I52</f>
        <v>0.5513888888888889</v>
      </c>
      <c r="K53" s="311"/>
      <c r="L53" s="311"/>
      <c r="M53" s="316" t="s">
        <v>328</v>
      </c>
      <c r="N53" s="311"/>
    </row>
    <row r="54" spans="2:14" s="294" customFormat="1" ht="18" customHeight="1" hidden="1" outlineLevel="1">
      <c r="B54" s="298"/>
      <c r="C54" s="295"/>
      <c r="D54" s="295" t="s">
        <v>300</v>
      </c>
      <c r="E54" s="305" t="s">
        <v>260</v>
      </c>
      <c r="F54" s="295"/>
      <c r="G54" s="295"/>
      <c r="H54" s="295" t="s">
        <v>329</v>
      </c>
      <c r="I54" s="299">
        <v>0</v>
      </c>
      <c r="J54" s="303"/>
      <c r="K54" s="304"/>
      <c r="L54" s="302"/>
      <c r="M54" s="311"/>
      <c r="N54" s="311"/>
    </row>
    <row r="55" spans="2:14" s="294" customFormat="1" ht="18" customHeight="1" collapsed="1">
      <c r="B55" s="298">
        <v>44</v>
      </c>
      <c r="C55" s="295" t="s">
        <v>319</v>
      </c>
      <c r="D55" s="295" t="s">
        <v>316</v>
      </c>
      <c r="E55" s="295" t="s">
        <v>266</v>
      </c>
      <c r="F55" s="295" t="s">
        <v>258</v>
      </c>
      <c r="G55" s="295" t="s">
        <v>318</v>
      </c>
      <c r="H55" s="295">
        <v>1</v>
      </c>
      <c r="I55" s="299">
        <v>0.0010416666666666667</v>
      </c>
      <c r="J55" s="303">
        <f>J53+H53*I53</f>
        <v>0.5534722222222223</v>
      </c>
      <c r="K55" s="304"/>
      <c r="L55" s="302"/>
      <c r="M55" s="311"/>
      <c r="N55" s="311"/>
    </row>
    <row r="56" spans="2:14" s="294" customFormat="1" ht="18" customHeight="1">
      <c r="B56" s="298">
        <v>45</v>
      </c>
      <c r="C56" s="295" t="s">
        <v>265</v>
      </c>
      <c r="D56" s="295" t="s">
        <v>316</v>
      </c>
      <c r="E56" s="295" t="s">
        <v>266</v>
      </c>
      <c r="F56" s="295" t="s">
        <v>258</v>
      </c>
      <c r="G56" s="295" t="s">
        <v>318</v>
      </c>
      <c r="H56" s="295">
        <v>1</v>
      </c>
      <c r="I56" s="299">
        <v>0.0010416666666666667</v>
      </c>
      <c r="J56" s="303">
        <f aca="true" t="shared" si="4" ref="J56:J62">J55+H55*I55</f>
        <v>0.554513888888889</v>
      </c>
      <c r="K56" s="304"/>
      <c r="L56" s="302"/>
      <c r="M56" s="311"/>
      <c r="N56" s="311"/>
    </row>
    <row r="57" spans="2:14" s="294" customFormat="1" ht="18" customHeight="1">
      <c r="B57" s="298">
        <v>46</v>
      </c>
      <c r="C57" s="295" t="s">
        <v>287</v>
      </c>
      <c r="D57" s="295" t="s">
        <v>316</v>
      </c>
      <c r="E57" s="295" t="s">
        <v>266</v>
      </c>
      <c r="F57" s="295" t="s">
        <v>258</v>
      </c>
      <c r="G57" s="295" t="s">
        <v>321</v>
      </c>
      <c r="H57" s="295">
        <v>1</v>
      </c>
      <c r="I57" s="299">
        <v>0.0010416666666666667</v>
      </c>
      <c r="J57" s="303">
        <f t="shared" si="4"/>
        <v>0.5555555555555557</v>
      </c>
      <c r="K57" s="304"/>
      <c r="L57" s="302"/>
      <c r="M57" s="311"/>
      <c r="N57" s="311"/>
    </row>
    <row r="58" spans="2:14" s="294" customFormat="1" ht="18" customHeight="1">
      <c r="B58" s="298">
        <v>47</v>
      </c>
      <c r="C58" s="295" t="s">
        <v>265</v>
      </c>
      <c r="D58" s="295" t="s">
        <v>316</v>
      </c>
      <c r="E58" s="295" t="s">
        <v>266</v>
      </c>
      <c r="F58" s="295" t="s">
        <v>258</v>
      </c>
      <c r="G58" s="295" t="s">
        <v>321</v>
      </c>
      <c r="H58" s="295">
        <v>1</v>
      </c>
      <c r="I58" s="299">
        <v>0.0010416666666666667</v>
      </c>
      <c r="J58" s="303">
        <f t="shared" si="4"/>
        <v>0.5565972222222224</v>
      </c>
      <c r="K58" s="304"/>
      <c r="L58" s="302"/>
      <c r="M58" s="311"/>
      <c r="N58" s="311"/>
    </row>
    <row r="59" spans="2:14" s="294" customFormat="1" ht="18" customHeight="1">
      <c r="B59" s="298">
        <v>48</v>
      </c>
      <c r="C59" s="295" t="s">
        <v>319</v>
      </c>
      <c r="D59" s="295" t="s">
        <v>316</v>
      </c>
      <c r="E59" s="295" t="s">
        <v>266</v>
      </c>
      <c r="F59" s="295" t="s">
        <v>258</v>
      </c>
      <c r="G59" s="295" t="s">
        <v>326</v>
      </c>
      <c r="H59" s="295">
        <v>1</v>
      </c>
      <c r="I59" s="299">
        <v>0.0010416666666666667</v>
      </c>
      <c r="J59" s="303">
        <f t="shared" si="4"/>
        <v>0.5576388888888891</v>
      </c>
      <c r="K59" s="304"/>
      <c r="L59" s="302"/>
      <c r="M59" s="311"/>
      <c r="N59" s="311"/>
    </row>
    <row r="60" spans="2:14" s="294" customFormat="1" ht="18" customHeight="1">
      <c r="B60" s="298">
        <v>49</v>
      </c>
      <c r="C60" s="295" t="s">
        <v>265</v>
      </c>
      <c r="D60" s="295" t="s">
        <v>316</v>
      </c>
      <c r="E60" s="295" t="s">
        <v>266</v>
      </c>
      <c r="F60" s="295" t="s">
        <v>258</v>
      </c>
      <c r="G60" s="295" t="s">
        <v>294</v>
      </c>
      <c r="H60" s="295">
        <v>1</v>
      </c>
      <c r="I60" s="299">
        <v>0.0010416666666666667</v>
      </c>
      <c r="J60" s="303">
        <f t="shared" si="4"/>
        <v>0.5586805555555558</v>
      </c>
      <c r="K60" s="304"/>
      <c r="L60" s="302"/>
      <c r="M60" s="311"/>
      <c r="N60" s="311"/>
    </row>
    <row r="61" spans="2:14" s="294" customFormat="1" ht="18" customHeight="1">
      <c r="B61" s="298">
        <v>50</v>
      </c>
      <c r="C61" s="295" t="s">
        <v>319</v>
      </c>
      <c r="D61" s="295" t="s">
        <v>316</v>
      </c>
      <c r="E61" s="295" t="s">
        <v>266</v>
      </c>
      <c r="F61" s="295" t="s">
        <v>258</v>
      </c>
      <c r="G61" s="295" t="s">
        <v>310</v>
      </c>
      <c r="H61" s="295">
        <v>1</v>
      </c>
      <c r="I61" s="299">
        <v>0.0010416666666666667</v>
      </c>
      <c r="J61" s="303">
        <f t="shared" si="4"/>
        <v>0.5597222222222226</v>
      </c>
      <c r="K61" s="304"/>
      <c r="L61" s="302"/>
      <c r="M61" s="311"/>
      <c r="N61" s="311"/>
    </row>
    <row r="62" spans="2:14" s="294" customFormat="1" ht="18" customHeight="1">
      <c r="B62" s="298">
        <v>51</v>
      </c>
      <c r="C62" s="295" t="s">
        <v>265</v>
      </c>
      <c r="D62" s="295" t="s">
        <v>316</v>
      </c>
      <c r="E62" s="295" t="s">
        <v>266</v>
      </c>
      <c r="F62" s="295" t="s">
        <v>258</v>
      </c>
      <c r="G62" s="295" t="s">
        <v>324</v>
      </c>
      <c r="H62" s="295">
        <v>2</v>
      </c>
      <c r="I62" s="299">
        <v>0.0010416666666666667</v>
      </c>
      <c r="J62" s="303">
        <f t="shared" si="4"/>
        <v>0.5607638888888893</v>
      </c>
      <c r="K62" s="304"/>
      <c r="L62" s="302"/>
      <c r="M62" s="311"/>
      <c r="N62" s="311"/>
    </row>
    <row r="63" spans="2:14" s="294" customFormat="1" ht="18" customHeight="1" hidden="1" outlineLevel="1">
      <c r="B63" s="298"/>
      <c r="C63" s="295"/>
      <c r="D63" s="295"/>
      <c r="E63" s="305" t="s">
        <v>260</v>
      </c>
      <c r="F63" s="295"/>
      <c r="G63" s="295"/>
      <c r="H63" s="295"/>
      <c r="I63" s="299">
        <v>0</v>
      </c>
      <c r="J63" s="303"/>
      <c r="K63" s="304"/>
      <c r="L63" s="302"/>
      <c r="M63" s="311"/>
      <c r="N63" s="311"/>
    </row>
    <row r="64" spans="2:14" s="294" customFormat="1" ht="18" customHeight="1" collapsed="1">
      <c r="B64" s="298">
        <v>52</v>
      </c>
      <c r="C64" s="295" t="s">
        <v>319</v>
      </c>
      <c r="D64" s="295" t="s">
        <v>305</v>
      </c>
      <c r="E64" s="295" t="s">
        <v>266</v>
      </c>
      <c r="F64" s="295" t="s">
        <v>258</v>
      </c>
      <c r="G64" s="295" t="s">
        <v>321</v>
      </c>
      <c r="H64" s="295">
        <v>1</v>
      </c>
      <c r="I64" s="299">
        <v>0.0020833333333333333</v>
      </c>
      <c r="J64" s="303">
        <f>J62+H62*I62+I63</f>
        <v>0.5628472222222226</v>
      </c>
      <c r="K64" s="304"/>
      <c r="L64" s="302"/>
      <c r="M64" s="311"/>
      <c r="N64" s="311"/>
    </row>
    <row r="65" spans="2:14" s="294" customFormat="1" ht="18" customHeight="1">
      <c r="B65" s="298">
        <v>53</v>
      </c>
      <c r="C65" s="295" t="s">
        <v>265</v>
      </c>
      <c r="D65" s="295" t="s">
        <v>325</v>
      </c>
      <c r="E65" s="295" t="s">
        <v>266</v>
      </c>
      <c r="F65" s="295" t="s">
        <v>258</v>
      </c>
      <c r="G65" s="295" t="s">
        <v>321</v>
      </c>
      <c r="H65" s="295">
        <v>1</v>
      </c>
      <c r="I65" s="299">
        <v>0.0020833333333333333</v>
      </c>
      <c r="J65" s="303">
        <f>J64+H64*I64</f>
        <v>0.5649305555555559</v>
      </c>
      <c r="K65" s="304"/>
      <c r="L65" s="302"/>
      <c r="M65" s="311"/>
      <c r="N65" s="311"/>
    </row>
    <row r="66" spans="2:14" s="294" customFormat="1" ht="18" customHeight="1">
      <c r="B66" s="298">
        <v>54</v>
      </c>
      <c r="C66" s="295" t="s">
        <v>319</v>
      </c>
      <c r="D66" s="295" t="s">
        <v>325</v>
      </c>
      <c r="E66" s="295" t="s">
        <v>266</v>
      </c>
      <c r="F66" s="295" t="s">
        <v>258</v>
      </c>
      <c r="G66" s="295" t="s">
        <v>326</v>
      </c>
      <c r="H66" s="295">
        <v>1</v>
      </c>
      <c r="I66" s="299">
        <v>0.0010416666666666667</v>
      </c>
      <c r="J66" s="303">
        <f>J65+H65*I65</f>
        <v>0.5670138888888893</v>
      </c>
      <c r="K66" s="304"/>
      <c r="L66" s="302"/>
      <c r="M66" s="311"/>
      <c r="N66" s="311"/>
    </row>
    <row r="67" spans="2:14" s="294" customFormat="1" ht="18" customHeight="1">
      <c r="B67" s="298">
        <v>55</v>
      </c>
      <c r="C67" s="295" t="s">
        <v>265</v>
      </c>
      <c r="D67" s="295" t="s">
        <v>325</v>
      </c>
      <c r="E67" s="295" t="s">
        <v>266</v>
      </c>
      <c r="F67" s="295" t="s">
        <v>258</v>
      </c>
      <c r="G67" s="295" t="s">
        <v>326</v>
      </c>
      <c r="H67" s="295">
        <v>1</v>
      </c>
      <c r="I67" s="299">
        <v>0.0010416666666666667</v>
      </c>
      <c r="J67" s="303">
        <f>J66+H66*I66</f>
        <v>0.568055555555556</v>
      </c>
      <c r="K67" s="304"/>
      <c r="L67" s="302"/>
      <c r="M67" s="311"/>
      <c r="N67" s="311"/>
    </row>
    <row r="68" spans="2:14" s="294" customFormat="1" ht="18" customHeight="1" outlineLevel="1">
      <c r="B68" s="298">
        <v>57</v>
      </c>
      <c r="C68" s="295"/>
      <c r="D68" s="295"/>
      <c r="E68" s="305" t="s">
        <v>260</v>
      </c>
      <c r="F68" s="295"/>
      <c r="G68" s="295"/>
      <c r="H68" s="295"/>
      <c r="I68" s="299">
        <v>0.006944444444444444</v>
      </c>
      <c r="J68" s="303"/>
      <c r="K68" s="304"/>
      <c r="L68" s="302"/>
      <c r="M68" s="311"/>
      <c r="N68" s="311"/>
    </row>
    <row r="69" spans="2:14" s="294" customFormat="1" ht="18" customHeight="1">
      <c r="B69" s="298">
        <v>56</v>
      </c>
      <c r="C69" s="295" t="s">
        <v>319</v>
      </c>
      <c r="D69" s="295" t="s">
        <v>316</v>
      </c>
      <c r="E69" s="295" t="s">
        <v>332</v>
      </c>
      <c r="F69" s="295" t="s">
        <v>258</v>
      </c>
      <c r="G69" s="295" t="s">
        <v>318</v>
      </c>
      <c r="H69" s="295">
        <v>1</v>
      </c>
      <c r="I69" s="299">
        <v>0.0010416666666666667</v>
      </c>
      <c r="J69" s="303">
        <f>J67+H67*I67+I68</f>
        <v>0.5760416666666671</v>
      </c>
      <c r="K69" s="304"/>
      <c r="L69" s="302"/>
      <c r="M69" s="311"/>
      <c r="N69" s="311"/>
    </row>
    <row r="70" spans="2:14" s="294" customFormat="1" ht="18" customHeight="1">
      <c r="B70" s="298">
        <v>57</v>
      </c>
      <c r="C70" s="295" t="s">
        <v>265</v>
      </c>
      <c r="D70" s="295" t="s">
        <v>316</v>
      </c>
      <c r="E70" s="295" t="s">
        <v>262</v>
      </c>
      <c r="F70" s="295" t="s">
        <v>258</v>
      </c>
      <c r="G70" s="295" t="s">
        <v>318</v>
      </c>
      <c r="H70" s="295">
        <v>2</v>
      </c>
      <c r="I70" s="299">
        <v>0.0010416666666666667</v>
      </c>
      <c r="J70" s="303">
        <f aca="true" t="shared" si="5" ref="J70:J76">J69+H69*I69</f>
        <v>0.5770833333333338</v>
      </c>
      <c r="K70" s="304"/>
      <c r="L70" s="302"/>
      <c r="M70" s="311"/>
      <c r="N70" s="311"/>
    </row>
    <row r="71" spans="2:14" s="294" customFormat="1" ht="18" customHeight="1">
      <c r="B71" s="298">
        <v>58</v>
      </c>
      <c r="C71" s="295" t="s">
        <v>319</v>
      </c>
      <c r="D71" s="295" t="s">
        <v>316</v>
      </c>
      <c r="E71" s="295" t="s">
        <v>332</v>
      </c>
      <c r="F71" s="295" t="s">
        <v>258</v>
      </c>
      <c r="G71" s="295" t="s">
        <v>321</v>
      </c>
      <c r="H71" s="295">
        <v>2</v>
      </c>
      <c r="I71" s="299">
        <v>0.0010416666666666667</v>
      </c>
      <c r="J71" s="303">
        <f t="shared" si="5"/>
        <v>0.5791666666666672</v>
      </c>
      <c r="K71" s="304"/>
      <c r="L71" s="302"/>
      <c r="M71" s="311"/>
      <c r="N71" s="311"/>
    </row>
    <row r="72" spans="2:14" s="294" customFormat="1" ht="18" customHeight="1">
      <c r="B72" s="298">
        <v>59</v>
      </c>
      <c r="C72" s="295" t="s">
        <v>265</v>
      </c>
      <c r="D72" s="295" t="s">
        <v>315</v>
      </c>
      <c r="E72" s="295" t="s">
        <v>332</v>
      </c>
      <c r="F72" s="295" t="s">
        <v>258</v>
      </c>
      <c r="G72" s="295" t="s">
        <v>321</v>
      </c>
      <c r="H72" s="295">
        <v>1</v>
      </c>
      <c r="I72" s="299">
        <v>0.0010416666666666667</v>
      </c>
      <c r="J72" s="303">
        <f t="shared" si="5"/>
        <v>0.5812500000000005</v>
      </c>
      <c r="K72" s="304"/>
      <c r="L72" s="302"/>
      <c r="M72" s="311"/>
      <c r="N72" s="311"/>
    </row>
    <row r="73" spans="2:14" s="294" customFormat="1" ht="18" customHeight="1">
      <c r="B73" s="298">
        <v>60</v>
      </c>
      <c r="C73" s="295" t="s">
        <v>319</v>
      </c>
      <c r="D73" s="295" t="s">
        <v>316</v>
      </c>
      <c r="E73" s="295" t="s">
        <v>332</v>
      </c>
      <c r="F73" s="295" t="s">
        <v>258</v>
      </c>
      <c r="G73" s="295" t="s">
        <v>326</v>
      </c>
      <c r="H73" s="295">
        <v>1</v>
      </c>
      <c r="I73" s="299">
        <v>0.0010416666666666667</v>
      </c>
      <c r="J73" s="303">
        <f t="shared" si="5"/>
        <v>0.5822916666666672</v>
      </c>
      <c r="K73" s="304"/>
      <c r="L73" s="302"/>
      <c r="M73" s="311"/>
      <c r="N73" s="311"/>
    </row>
    <row r="74" spans="2:15" s="294" customFormat="1" ht="18" customHeight="1">
      <c r="B74" s="298">
        <v>61</v>
      </c>
      <c r="C74" s="295" t="s">
        <v>265</v>
      </c>
      <c r="D74" s="295" t="s">
        <v>316</v>
      </c>
      <c r="E74" s="295" t="s">
        <v>332</v>
      </c>
      <c r="F74" s="295" t="s">
        <v>258</v>
      </c>
      <c r="G74" s="295" t="s">
        <v>326</v>
      </c>
      <c r="H74" s="295">
        <v>1</v>
      </c>
      <c r="I74" s="299">
        <v>0.0010416666666666667</v>
      </c>
      <c r="J74" s="303">
        <f t="shared" si="5"/>
        <v>0.5833333333333339</v>
      </c>
      <c r="K74" s="304"/>
      <c r="L74" s="302"/>
      <c r="M74" s="311"/>
      <c r="N74" s="311"/>
      <c r="O74" s="313"/>
    </row>
    <row r="75" spans="2:15" s="294" customFormat="1" ht="18" customHeight="1">
      <c r="B75" s="298">
        <v>62</v>
      </c>
      <c r="C75" s="295" t="s">
        <v>319</v>
      </c>
      <c r="D75" s="295" t="s">
        <v>316</v>
      </c>
      <c r="E75" s="295" t="s">
        <v>332</v>
      </c>
      <c r="F75" s="295" t="s">
        <v>258</v>
      </c>
      <c r="G75" s="295" t="s">
        <v>324</v>
      </c>
      <c r="H75" s="295">
        <v>2</v>
      </c>
      <c r="I75" s="299">
        <v>0.0010416666666666667</v>
      </c>
      <c r="J75" s="303">
        <f t="shared" si="5"/>
        <v>0.5843750000000006</v>
      </c>
      <c r="K75" s="304"/>
      <c r="L75" s="302"/>
      <c r="M75" s="311"/>
      <c r="N75" s="311"/>
      <c r="O75" s="313"/>
    </row>
    <row r="76" spans="2:15" s="294" customFormat="1" ht="18" customHeight="1">
      <c r="B76" s="298">
        <v>63</v>
      </c>
      <c r="C76" s="295" t="s">
        <v>265</v>
      </c>
      <c r="D76" s="295" t="s">
        <v>316</v>
      </c>
      <c r="E76" s="295" t="s">
        <v>332</v>
      </c>
      <c r="F76" s="295" t="s">
        <v>258</v>
      </c>
      <c r="G76" s="295" t="s">
        <v>264</v>
      </c>
      <c r="H76" s="295">
        <v>1</v>
      </c>
      <c r="I76" s="299">
        <v>0.0010416666666666667</v>
      </c>
      <c r="J76" s="303">
        <f t="shared" si="5"/>
        <v>0.586458333333334</v>
      </c>
      <c r="K76" s="304"/>
      <c r="L76" s="302"/>
      <c r="M76" s="311" t="s">
        <v>328</v>
      </c>
      <c r="N76" s="311"/>
      <c r="O76" s="314"/>
    </row>
    <row r="77" spans="2:14" s="294" customFormat="1" ht="18" customHeight="1" hidden="1" outlineLevel="1">
      <c r="B77" s="298"/>
      <c r="C77" s="295"/>
      <c r="D77" s="295"/>
      <c r="E77" s="305" t="s">
        <v>260</v>
      </c>
      <c r="F77" s="295"/>
      <c r="G77" s="295"/>
      <c r="H77" s="295"/>
      <c r="I77" s="299">
        <v>0</v>
      </c>
      <c r="J77" s="303"/>
      <c r="K77" s="304"/>
      <c r="L77" s="302"/>
      <c r="M77" s="311"/>
      <c r="N77" s="311"/>
    </row>
    <row r="78" spans="2:14" s="294" customFormat="1" ht="18" customHeight="1" collapsed="1">
      <c r="B78" s="298">
        <v>64</v>
      </c>
      <c r="C78" s="295" t="s">
        <v>319</v>
      </c>
      <c r="D78" s="295" t="s">
        <v>325</v>
      </c>
      <c r="E78" s="295" t="s">
        <v>332</v>
      </c>
      <c r="F78" s="295" t="s">
        <v>258</v>
      </c>
      <c r="G78" s="295" t="s">
        <v>259</v>
      </c>
      <c r="H78" s="295">
        <v>1</v>
      </c>
      <c r="I78" s="299">
        <v>0.0020833333333333333</v>
      </c>
      <c r="J78" s="303">
        <f>J76+H76*I76</f>
        <v>0.5875000000000007</v>
      </c>
      <c r="K78" s="382" t="s">
        <v>270</v>
      </c>
      <c r="L78" s="383"/>
      <c r="M78" s="316" t="s">
        <v>122</v>
      </c>
      <c r="N78" s="311"/>
    </row>
    <row r="79" spans="2:14" s="294" customFormat="1" ht="18" customHeight="1">
      <c r="B79" s="298">
        <v>65</v>
      </c>
      <c r="C79" s="295" t="s">
        <v>265</v>
      </c>
      <c r="D79" s="295" t="s">
        <v>325</v>
      </c>
      <c r="E79" s="295" t="s">
        <v>332</v>
      </c>
      <c r="F79" s="295" t="s">
        <v>258</v>
      </c>
      <c r="G79" s="295" t="s">
        <v>326</v>
      </c>
      <c r="H79" s="295">
        <v>1</v>
      </c>
      <c r="I79" s="299">
        <v>0</v>
      </c>
      <c r="J79" s="303">
        <f>J78</f>
        <v>0.5875000000000007</v>
      </c>
      <c r="K79" s="384"/>
      <c r="L79" s="385"/>
      <c r="M79" s="316" t="s">
        <v>328</v>
      </c>
      <c r="N79" s="311"/>
    </row>
    <row r="80" spans="2:14" s="294" customFormat="1" ht="18" customHeight="1" hidden="1" outlineLevel="1">
      <c r="B80" s="298"/>
      <c r="C80" s="295"/>
      <c r="D80" s="295" t="s">
        <v>325</v>
      </c>
      <c r="E80" s="305" t="s">
        <v>260</v>
      </c>
      <c r="F80" s="295"/>
      <c r="G80" s="295"/>
      <c r="H80" s="295"/>
      <c r="I80" s="299">
        <v>0</v>
      </c>
      <c r="J80" s="303"/>
      <c r="K80" s="386"/>
      <c r="L80" s="387"/>
      <c r="M80" s="316"/>
      <c r="N80" s="311"/>
    </row>
    <row r="81" spans="2:14" s="294" customFormat="1" ht="18" customHeight="1" collapsed="1">
      <c r="B81" s="298">
        <v>66</v>
      </c>
      <c r="C81" s="295" t="s">
        <v>319</v>
      </c>
      <c r="D81" s="295" t="s">
        <v>301</v>
      </c>
      <c r="E81" s="295" t="s">
        <v>332</v>
      </c>
      <c r="F81" s="295" t="s">
        <v>258</v>
      </c>
      <c r="G81" s="295" t="s">
        <v>333</v>
      </c>
      <c r="H81" s="295">
        <v>1</v>
      </c>
      <c r="I81" s="299">
        <v>0.0020833333333333333</v>
      </c>
      <c r="J81" s="303">
        <f>J79</f>
        <v>0.5875000000000007</v>
      </c>
      <c r="K81" s="400"/>
      <c r="L81" s="401"/>
      <c r="M81" s="316" t="s">
        <v>328</v>
      </c>
      <c r="N81" s="311"/>
    </row>
    <row r="82" spans="2:14" s="294" customFormat="1" ht="18" customHeight="1">
      <c r="B82" s="298">
        <v>67</v>
      </c>
      <c r="C82" s="295" t="s">
        <v>265</v>
      </c>
      <c r="D82" s="295" t="s">
        <v>301</v>
      </c>
      <c r="E82" s="295" t="s">
        <v>332</v>
      </c>
      <c r="F82" s="295" t="s">
        <v>258</v>
      </c>
      <c r="G82" s="295" t="s">
        <v>333</v>
      </c>
      <c r="H82" s="295">
        <v>1</v>
      </c>
      <c r="I82" s="299">
        <v>0.0020833333333333333</v>
      </c>
      <c r="J82" s="303">
        <f>J81+H81*I81</f>
        <v>0.589583333333334</v>
      </c>
      <c r="K82" s="304"/>
      <c r="L82" s="302"/>
      <c r="M82" s="316" t="s">
        <v>328</v>
      </c>
      <c r="N82" s="311"/>
    </row>
    <row r="83" spans="2:14" s="294" customFormat="1" ht="18" customHeight="1" hidden="1" outlineLevel="1">
      <c r="B83" s="298">
        <v>68</v>
      </c>
      <c r="C83" s="295"/>
      <c r="D83" s="295"/>
      <c r="E83" s="305" t="s">
        <v>260</v>
      </c>
      <c r="F83" s="295"/>
      <c r="G83" s="295"/>
      <c r="H83" s="295"/>
      <c r="I83" s="299">
        <v>0</v>
      </c>
      <c r="J83" s="303"/>
      <c r="K83" s="304"/>
      <c r="L83" s="302"/>
      <c r="M83" s="311"/>
      <c r="N83" s="311"/>
    </row>
    <row r="84" spans="2:14" s="294" customFormat="1" ht="18" customHeight="1" collapsed="1">
      <c r="B84" s="298">
        <v>68</v>
      </c>
      <c r="C84" s="295" t="s">
        <v>319</v>
      </c>
      <c r="D84" s="295" t="s">
        <v>334</v>
      </c>
      <c r="E84" s="295" t="s">
        <v>314</v>
      </c>
      <c r="F84" s="295" t="s">
        <v>258</v>
      </c>
      <c r="G84" s="295" t="s">
        <v>326</v>
      </c>
      <c r="H84" s="295">
        <v>1</v>
      </c>
      <c r="I84" s="299">
        <v>0.004166666666666667</v>
      </c>
      <c r="J84" s="303">
        <f>J82+H82*I82</f>
        <v>0.5916666666666673</v>
      </c>
      <c r="K84" s="304"/>
      <c r="L84" s="302"/>
      <c r="M84" s="311"/>
      <c r="N84" s="311"/>
    </row>
    <row r="85" spans="2:14" s="294" customFormat="1" ht="18" customHeight="1">
      <c r="B85" s="298">
        <v>69</v>
      </c>
      <c r="C85" s="295" t="s">
        <v>265</v>
      </c>
      <c r="D85" s="295" t="s">
        <v>334</v>
      </c>
      <c r="E85" s="295" t="s">
        <v>314</v>
      </c>
      <c r="F85" s="295" t="s">
        <v>258</v>
      </c>
      <c r="G85" s="295" t="s">
        <v>326</v>
      </c>
      <c r="H85" s="295">
        <v>1</v>
      </c>
      <c r="I85" s="299">
        <v>0.004166666666666667</v>
      </c>
      <c r="J85" s="303">
        <f>J84+H84*I84</f>
        <v>0.595833333333334</v>
      </c>
      <c r="K85" s="304"/>
      <c r="L85" s="302"/>
      <c r="M85" s="311"/>
      <c r="N85" s="311"/>
    </row>
    <row r="86" spans="2:14" s="294" customFormat="1" ht="18" customHeight="1">
      <c r="B86" s="298">
        <v>70</v>
      </c>
      <c r="C86" s="295" t="s">
        <v>319</v>
      </c>
      <c r="D86" s="295" t="s">
        <v>334</v>
      </c>
      <c r="E86" s="295" t="s">
        <v>314</v>
      </c>
      <c r="F86" s="295" t="s">
        <v>258</v>
      </c>
      <c r="G86" s="295" t="s">
        <v>333</v>
      </c>
      <c r="H86" s="295">
        <v>1</v>
      </c>
      <c r="I86" s="299">
        <v>0.0038194444444444443</v>
      </c>
      <c r="J86" s="303">
        <f>J85+H85*I85</f>
        <v>0.6000000000000006</v>
      </c>
      <c r="K86" s="304"/>
      <c r="L86" s="302"/>
      <c r="M86" s="311"/>
      <c r="N86" s="311"/>
    </row>
    <row r="87" spans="2:14" s="294" customFormat="1" ht="18" customHeight="1">
      <c r="B87" s="298">
        <v>71</v>
      </c>
      <c r="C87" s="295" t="s">
        <v>265</v>
      </c>
      <c r="D87" s="295" t="s">
        <v>334</v>
      </c>
      <c r="E87" s="295" t="s">
        <v>314</v>
      </c>
      <c r="F87" s="295" t="s">
        <v>258</v>
      </c>
      <c r="G87" s="295" t="s">
        <v>324</v>
      </c>
      <c r="H87" s="295">
        <v>2</v>
      </c>
      <c r="I87" s="299">
        <v>0.0038194444444444443</v>
      </c>
      <c r="J87" s="303">
        <f>J86+H86*I86</f>
        <v>0.6038194444444451</v>
      </c>
      <c r="K87" s="304"/>
      <c r="L87" s="302"/>
      <c r="M87" s="311" t="s">
        <v>328</v>
      </c>
      <c r="N87" s="311"/>
    </row>
    <row r="88" spans="2:14" s="294" customFormat="1" ht="18" customHeight="1" hidden="1" outlineLevel="1">
      <c r="B88" s="298"/>
      <c r="C88" s="295"/>
      <c r="D88" s="295"/>
      <c r="E88" s="305" t="s">
        <v>260</v>
      </c>
      <c r="F88" s="295"/>
      <c r="G88" s="295"/>
      <c r="H88" s="295"/>
      <c r="I88" s="299">
        <v>0</v>
      </c>
      <c r="J88" s="303"/>
      <c r="K88" s="304"/>
      <c r="L88" s="302"/>
      <c r="M88" s="311"/>
      <c r="N88" s="311"/>
    </row>
    <row r="89" spans="2:14" s="294" customFormat="1" ht="18" customHeight="1" collapsed="1">
      <c r="B89" s="298">
        <v>72</v>
      </c>
      <c r="C89" s="295" t="s">
        <v>319</v>
      </c>
      <c r="D89" s="295" t="s">
        <v>334</v>
      </c>
      <c r="E89" s="295" t="s">
        <v>335</v>
      </c>
      <c r="F89" s="295" t="s">
        <v>258</v>
      </c>
      <c r="G89" s="295" t="s">
        <v>326</v>
      </c>
      <c r="H89" s="295">
        <v>1</v>
      </c>
      <c r="I89" s="299">
        <v>0.004166666666666667</v>
      </c>
      <c r="J89" s="303">
        <v>0.6152777777777778</v>
      </c>
      <c r="K89" s="392" t="s">
        <v>269</v>
      </c>
      <c r="L89" s="393"/>
      <c r="M89" s="316" t="s">
        <v>328</v>
      </c>
      <c r="N89" s="311"/>
    </row>
    <row r="90" spans="2:14" s="294" customFormat="1" ht="18" customHeight="1">
      <c r="B90" s="298">
        <v>73</v>
      </c>
      <c r="C90" s="295" t="s">
        <v>265</v>
      </c>
      <c r="D90" s="295" t="s">
        <v>334</v>
      </c>
      <c r="E90" s="295" t="s">
        <v>335</v>
      </c>
      <c r="F90" s="295" t="s">
        <v>258</v>
      </c>
      <c r="G90" s="295" t="s">
        <v>326</v>
      </c>
      <c r="H90" s="295">
        <v>1</v>
      </c>
      <c r="I90" s="299">
        <v>0</v>
      </c>
      <c r="J90" s="303">
        <f>J87+H87*I87</f>
        <v>0.611458333333334</v>
      </c>
      <c r="K90" s="396"/>
      <c r="L90" s="397"/>
      <c r="M90" s="316" t="s">
        <v>328</v>
      </c>
      <c r="N90" s="311"/>
    </row>
    <row r="91" spans="2:14" s="294" customFormat="1" ht="18" customHeight="1">
      <c r="B91" s="298">
        <v>74</v>
      </c>
      <c r="C91" s="295" t="s">
        <v>319</v>
      </c>
      <c r="D91" s="295" t="s">
        <v>334</v>
      </c>
      <c r="E91" s="295" t="s">
        <v>335</v>
      </c>
      <c r="F91" s="295" t="s">
        <v>258</v>
      </c>
      <c r="G91" s="295" t="s">
        <v>333</v>
      </c>
      <c r="H91" s="295">
        <v>1</v>
      </c>
      <c r="I91" s="299">
        <v>0.0038194444444444443</v>
      </c>
      <c r="J91" s="303">
        <f>J90+H90*I89</f>
        <v>0.6156250000000006</v>
      </c>
      <c r="K91" s="398"/>
      <c r="L91" s="399"/>
      <c r="M91" s="316" t="s">
        <v>328</v>
      </c>
      <c r="N91" s="311"/>
    </row>
    <row r="92" spans="2:14" s="294" customFormat="1" ht="18" customHeight="1">
      <c r="B92" s="298">
        <v>75</v>
      </c>
      <c r="C92" s="295" t="s">
        <v>265</v>
      </c>
      <c r="D92" s="295" t="s">
        <v>334</v>
      </c>
      <c r="E92" s="295" t="s">
        <v>335</v>
      </c>
      <c r="F92" s="295" t="s">
        <v>258</v>
      </c>
      <c r="G92" s="295" t="s">
        <v>324</v>
      </c>
      <c r="H92" s="295">
        <v>1</v>
      </c>
      <c r="I92" s="299">
        <v>0.0038194444444444443</v>
      </c>
      <c r="J92" s="303">
        <f>J91+H91*I91</f>
        <v>0.6194444444444451</v>
      </c>
      <c r="K92" s="304"/>
      <c r="L92" s="302"/>
      <c r="M92" s="316" t="s">
        <v>328</v>
      </c>
      <c r="N92" s="311"/>
    </row>
    <row r="93" spans="2:14" s="294" customFormat="1" ht="18" customHeight="1" hidden="1" outlineLevel="1">
      <c r="B93" s="298"/>
      <c r="C93" s="295"/>
      <c r="D93" s="295"/>
      <c r="E93" s="305" t="s">
        <v>260</v>
      </c>
      <c r="F93" s="295"/>
      <c r="G93" s="295"/>
      <c r="H93" s="295"/>
      <c r="I93" s="299">
        <v>0</v>
      </c>
      <c r="J93" s="303"/>
      <c r="K93" s="304"/>
      <c r="L93" s="302"/>
      <c r="M93" s="311"/>
      <c r="N93" s="311"/>
    </row>
    <row r="94" spans="2:14" s="294" customFormat="1" ht="18" customHeight="1" collapsed="1">
      <c r="B94" s="298">
        <v>76</v>
      </c>
      <c r="C94" s="295" t="s">
        <v>319</v>
      </c>
      <c r="D94" s="295" t="s">
        <v>336</v>
      </c>
      <c r="E94" s="295" t="s">
        <v>314</v>
      </c>
      <c r="F94" s="295" t="s">
        <v>258</v>
      </c>
      <c r="G94" s="295" t="s">
        <v>318</v>
      </c>
      <c r="H94" s="295">
        <v>1</v>
      </c>
      <c r="I94" s="299">
        <v>0.001388888888888889</v>
      </c>
      <c r="J94" s="303">
        <f>J92+H92*I92+I93</f>
        <v>0.6232638888888896</v>
      </c>
      <c r="K94" s="304"/>
      <c r="L94" s="302"/>
      <c r="M94" s="311"/>
      <c r="N94" s="311"/>
    </row>
    <row r="95" spans="2:14" s="294" customFormat="1" ht="18" customHeight="1">
      <c r="B95" s="298">
        <v>77</v>
      </c>
      <c r="C95" s="295" t="s">
        <v>265</v>
      </c>
      <c r="D95" s="295" t="s">
        <v>336</v>
      </c>
      <c r="E95" s="295" t="s">
        <v>314</v>
      </c>
      <c r="F95" s="295" t="s">
        <v>258</v>
      </c>
      <c r="G95" s="295" t="s">
        <v>318</v>
      </c>
      <c r="H95" s="295">
        <v>1</v>
      </c>
      <c r="I95" s="299">
        <v>0.001388888888888889</v>
      </c>
      <c r="J95" s="303">
        <f aca="true" t="shared" si="6" ref="J95:J101">J94+H94*I94</f>
        <v>0.6246527777777785</v>
      </c>
      <c r="K95" s="304"/>
      <c r="L95" s="302"/>
      <c r="M95" s="311"/>
      <c r="N95" s="311"/>
    </row>
    <row r="96" spans="2:14" s="294" customFormat="1" ht="18" customHeight="1">
      <c r="B96" s="298">
        <v>78</v>
      </c>
      <c r="C96" s="295" t="s">
        <v>319</v>
      </c>
      <c r="D96" s="295" t="s">
        <v>336</v>
      </c>
      <c r="E96" s="295" t="s">
        <v>314</v>
      </c>
      <c r="F96" s="295" t="s">
        <v>258</v>
      </c>
      <c r="G96" s="295" t="s">
        <v>321</v>
      </c>
      <c r="H96" s="295">
        <v>2</v>
      </c>
      <c r="I96" s="299">
        <v>0.001388888888888889</v>
      </c>
      <c r="J96" s="303">
        <f t="shared" si="6"/>
        <v>0.6260416666666674</v>
      </c>
      <c r="K96" s="304"/>
      <c r="L96" s="302"/>
      <c r="M96" s="311"/>
      <c r="N96" s="311"/>
    </row>
    <row r="97" spans="2:14" s="294" customFormat="1" ht="18" customHeight="1">
      <c r="B97" s="298">
        <v>79</v>
      </c>
      <c r="C97" s="295" t="s">
        <v>265</v>
      </c>
      <c r="D97" s="295" t="s">
        <v>336</v>
      </c>
      <c r="E97" s="295" t="s">
        <v>314</v>
      </c>
      <c r="F97" s="295" t="s">
        <v>258</v>
      </c>
      <c r="G97" s="295" t="s">
        <v>321</v>
      </c>
      <c r="H97" s="295">
        <v>2</v>
      </c>
      <c r="I97" s="299">
        <v>0.001388888888888889</v>
      </c>
      <c r="J97" s="303">
        <f t="shared" si="6"/>
        <v>0.6288194444444452</v>
      </c>
      <c r="K97" s="304"/>
      <c r="L97" s="302"/>
      <c r="M97" s="311"/>
      <c r="N97" s="311"/>
    </row>
    <row r="98" spans="2:14" s="294" customFormat="1" ht="18" customHeight="1">
      <c r="B98" s="298">
        <v>80</v>
      </c>
      <c r="C98" s="295" t="s">
        <v>319</v>
      </c>
      <c r="D98" s="295" t="s">
        <v>336</v>
      </c>
      <c r="E98" s="295" t="s">
        <v>314</v>
      </c>
      <c r="F98" s="295" t="s">
        <v>258</v>
      </c>
      <c r="G98" s="295" t="s">
        <v>326</v>
      </c>
      <c r="H98" s="295">
        <v>2</v>
      </c>
      <c r="I98" s="299">
        <v>0.001388888888888889</v>
      </c>
      <c r="J98" s="303">
        <f t="shared" si="6"/>
        <v>0.6315972222222229</v>
      </c>
      <c r="K98" s="304"/>
      <c r="L98" s="302"/>
      <c r="M98" s="311"/>
      <c r="N98" s="311"/>
    </row>
    <row r="99" spans="2:14" s="294" customFormat="1" ht="18" customHeight="1">
      <c r="B99" s="298">
        <v>81</v>
      </c>
      <c r="C99" s="295" t="s">
        <v>265</v>
      </c>
      <c r="D99" s="295" t="s">
        <v>336</v>
      </c>
      <c r="E99" s="295" t="s">
        <v>314</v>
      </c>
      <c r="F99" s="295" t="s">
        <v>258</v>
      </c>
      <c r="G99" s="295" t="s">
        <v>326</v>
      </c>
      <c r="H99" s="295">
        <v>2</v>
      </c>
      <c r="I99" s="299">
        <v>0.001388888888888889</v>
      </c>
      <c r="J99" s="303">
        <f t="shared" si="6"/>
        <v>0.6343750000000007</v>
      </c>
      <c r="K99" s="304"/>
      <c r="L99" s="302"/>
      <c r="M99" s="311"/>
      <c r="N99" s="311"/>
    </row>
    <row r="100" spans="2:14" s="294" customFormat="1" ht="18" customHeight="1">
      <c r="B100" s="298">
        <v>82</v>
      </c>
      <c r="C100" s="295" t="s">
        <v>319</v>
      </c>
      <c r="D100" s="295" t="s">
        <v>336</v>
      </c>
      <c r="E100" s="295" t="s">
        <v>314</v>
      </c>
      <c r="F100" s="295" t="s">
        <v>258</v>
      </c>
      <c r="G100" s="295" t="s">
        <v>324</v>
      </c>
      <c r="H100" s="295">
        <v>2</v>
      </c>
      <c r="I100" s="299">
        <v>0.001388888888888889</v>
      </c>
      <c r="J100" s="303">
        <f t="shared" si="6"/>
        <v>0.6371527777777785</v>
      </c>
      <c r="K100" s="304"/>
      <c r="L100" s="302"/>
      <c r="M100" s="311"/>
      <c r="N100" s="311"/>
    </row>
    <row r="101" spans="2:14" ht="18" customHeight="1">
      <c r="B101" s="298">
        <v>83</v>
      </c>
      <c r="C101" s="295" t="s">
        <v>265</v>
      </c>
      <c r="D101" s="295" t="s">
        <v>336</v>
      </c>
      <c r="E101" s="295" t="s">
        <v>314</v>
      </c>
      <c r="F101" s="295" t="s">
        <v>258</v>
      </c>
      <c r="G101" s="295" t="s">
        <v>324</v>
      </c>
      <c r="H101" s="295">
        <v>2</v>
      </c>
      <c r="I101" s="299">
        <v>0.001388888888888889</v>
      </c>
      <c r="J101" s="303">
        <f t="shared" si="6"/>
        <v>0.6399305555555562</v>
      </c>
      <c r="K101" s="319"/>
      <c r="L101" s="166"/>
      <c r="M101" s="311" t="s">
        <v>328</v>
      </c>
      <c r="N101" s="166"/>
    </row>
    <row r="102" spans="2:14" ht="18" customHeight="1" outlineLevel="1">
      <c r="B102" s="298"/>
      <c r="C102" s="295"/>
      <c r="D102" s="295"/>
      <c r="E102" s="305" t="s">
        <v>260</v>
      </c>
      <c r="F102" s="295"/>
      <c r="G102" s="295"/>
      <c r="H102" s="295"/>
      <c r="I102" s="299">
        <v>0.006944444444444444</v>
      </c>
      <c r="J102" s="303"/>
      <c r="K102" s="319"/>
      <c r="L102" s="166"/>
      <c r="M102" s="166"/>
      <c r="N102" s="166"/>
    </row>
    <row r="103" spans="2:14" ht="18" customHeight="1">
      <c r="B103" s="298">
        <v>84</v>
      </c>
      <c r="C103" s="295" t="s">
        <v>319</v>
      </c>
      <c r="D103" s="295" t="s">
        <v>336</v>
      </c>
      <c r="E103" s="295" t="s">
        <v>327</v>
      </c>
      <c r="F103" s="295" t="s">
        <v>258</v>
      </c>
      <c r="G103" s="295" t="s">
        <v>318</v>
      </c>
      <c r="H103" s="295">
        <v>1</v>
      </c>
      <c r="I103" s="299">
        <v>0.001388888888888889</v>
      </c>
      <c r="J103" s="303">
        <f>J101+H101*I101+I102</f>
        <v>0.6496527777777784</v>
      </c>
      <c r="K103" s="392" t="s">
        <v>267</v>
      </c>
      <c r="L103" s="393"/>
      <c r="M103" s="218" t="s">
        <v>328</v>
      </c>
      <c r="N103" s="166"/>
    </row>
    <row r="104" spans="2:14" ht="18" customHeight="1">
      <c r="B104" s="298">
        <v>85</v>
      </c>
      <c r="C104" s="295" t="s">
        <v>265</v>
      </c>
      <c r="D104" s="295" t="s">
        <v>336</v>
      </c>
      <c r="E104" s="295" t="s">
        <v>327</v>
      </c>
      <c r="F104" s="295" t="s">
        <v>258</v>
      </c>
      <c r="G104" s="295" t="s">
        <v>318</v>
      </c>
      <c r="H104" s="295">
        <v>1</v>
      </c>
      <c r="I104" s="299">
        <v>0</v>
      </c>
      <c r="J104" s="303">
        <f>J103</f>
        <v>0.6496527777777784</v>
      </c>
      <c r="K104" s="394"/>
      <c r="L104" s="395"/>
      <c r="M104" s="218" t="s">
        <v>328</v>
      </c>
      <c r="N104" s="166"/>
    </row>
    <row r="105" spans="2:14" ht="18" customHeight="1">
      <c r="B105" s="298">
        <v>86</v>
      </c>
      <c r="C105" s="295" t="s">
        <v>319</v>
      </c>
      <c r="D105" s="295" t="s">
        <v>336</v>
      </c>
      <c r="E105" s="295" t="s">
        <v>327</v>
      </c>
      <c r="F105" s="295" t="s">
        <v>258</v>
      </c>
      <c r="G105" s="295" t="s">
        <v>321</v>
      </c>
      <c r="H105" s="295">
        <v>1</v>
      </c>
      <c r="I105" s="299">
        <v>0.001388888888888889</v>
      </c>
      <c r="J105" s="303">
        <f>J104+H104*I103</f>
        <v>0.6510416666666673</v>
      </c>
      <c r="K105" s="319"/>
      <c r="L105" s="166"/>
      <c r="M105" s="218" t="s">
        <v>328</v>
      </c>
      <c r="N105" s="166"/>
    </row>
    <row r="106" spans="2:14" ht="18" customHeight="1">
      <c r="B106" s="298">
        <v>87</v>
      </c>
      <c r="C106" s="295" t="s">
        <v>265</v>
      </c>
      <c r="D106" s="295" t="s">
        <v>336</v>
      </c>
      <c r="E106" s="295" t="s">
        <v>327</v>
      </c>
      <c r="F106" s="295" t="s">
        <v>258</v>
      </c>
      <c r="G106" s="295" t="s">
        <v>321</v>
      </c>
      <c r="H106" s="295">
        <v>1</v>
      </c>
      <c r="I106" s="299">
        <v>0.001388888888888889</v>
      </c>
      <c r="J106" s="303">
        <f>J105+H105*I105</f>
        <v>0.6524305555555562</v>
      </c>
      <c r="K106" s="319"/>
      <c r="L106" s="166"/>
      <c r="M106" s="153" t="s">
        <v>328</v>
      </c>
      <c r="N106" s="166"/>
    </row>
    <row r="107" spans="2:14" ht="18" customHeight="1">
      <c r="B107" s="298">
        <v>88</v>
      </c>
      <c r="C107" s="295" t="s">
        <v>319</v>
      </c>
      <c r="D107" s="295" t="s">
        <v>336</v>
      </c>
      <c r="E107" s="295" t="s">
        <v>327</v>
      </c>
      <c r="F107" s="295" t="s">
        <v>258</v>
      </c>
      <c r="G107" s="295" t="s">
        <v>326</v>
      </c>
      <c r="H107" s="295">
        <v>1</v>
      </c>
      <c r="I107" s="299">
        <v>0.001388888888888889</v>
      </c>
      <c r="J107" s="303">
        <f>J106+H106*I106</f>
        <v>0.6538194444444451</v>
      </c>
      <c r="K107" s="319"/>
      <c r="L107" s="166"/>
      <c r="M107" s="153" t="s">
        <v>328</v>
      </c>
      <c r="N107" s="166"/>
    </row>
    <row r="108" spans="2:14" ht="18" customHeight="1">
      <c r="B108" s="298">
        <v>89</v>
      </c>
      <c r="C108" s="295" t="s">
        <v>265</v>
      </c>
      <c r="D108" s="295" t="s">
        <v>336</v>
      </c>
      <c r="E108" s="295" t="s">
        <v>327</v>
      </c>
      <c r="F108" s="295" t="s">
        <v>258</v>
      </c>
      <c r="G108" s="295" t="s">
        <v>326</v>
      </c>
      <c r="H108" s="295">
        <v>1</v>
      </c>
      <c r="I108" s="299">
        <v>0.001388888888888889</v>
      </c>
      <c r="J108" s="303">
        <f>J107+H107*I107</f>
        <v>0.655208333333334</v>
      </c>
      <c r="K108" s="319"/>
      <c r="L108" s="166"/>
      <c r="M108" s="153" t="s">
        <v>328</v>
      </c>
      <c r="N108" s="166"/>
    </row>
    <row r="109" spans="2:14" ht="18" customHeight="1">
      <c r="B109" s="298">
        <v>90</v>
      </c>
      <c r="C109" s="295" t="s">
        <v>319</v>
      </c>
      <c r="D109" s="295" t="s">
        <v>336</v>
      </c>
      <c r="E109" s="295" t="s">
        <v>327</v>
      </c>
      <c r="F109" s="295" t="s">
        <v>258</v>
      </c>
      <c r="G109" s="295" t="s">
        <v>324</v>
      </c>
      <c r="H109" s="295">
        <v>1</v>
      </c>
      <c r="I109" s="299">
        <v>0.001388888888888889</v>
      </c>
      <c r="J109" s="303">
        <f>J108+H108*I108</f>
        <v>0.6565972222222228</v>
      </c>
      <c r="K109" s="319"/>
      <c r="L109" s="166"/>
      <c r="M109" s="153" t="s">
        <v>328</v>
      </c>
      <c r="N109" s="166"/>
    </row>
    <row r="110" spans="2:14" ht="18" customHeight="1">
      <c r="B110" s="298">
        <v>91</v>
      </c>
      <c r="C110" s="295" t="s">
        <v>265</v>
      </c>
      <c r="D110" s="295" t="s">
        <v>336</v>
      </c>
      <c r="E110" s="295" t="s">
        <v>327</v>
      </c>
      <c r="F110" s="295" t="s">
        <v>258</v>
      </c>
      <c r="G110" s="295" t="s">
        <v>324</v>
      </c>
      <c r="H110" s="295">
        <v>1</v>
      </c>
      <c r="I110" s="299">
        <v>0.001388888888888889</v>
      </c>
      <c r="J110" s="303">
        <f>J109+H109*I109</f>
        <v>0.6579861111111117</v>
      </c>
      <c r="K110" s="319"/>
      <c r="L110" s="166"/>
      <c r="M110" s="153" t="s">
        <v>328</v>
      </c>
      <c r="N110" s="166"/>
    </row>
    <row r="111" spans="2:14" ht="18" customHeight="1" hidden="1" outlineLevel="1">
      <c r="B111" s="312"/>
      <c r="C111" s="295"/>
      <c r="D111" s="295"/>
      <c r="E111" s="305" t="s">
        <v>260</v>
      </c>
      <c r="F111" s="295"/>
      <c r="G111" s="295"/>
      <c r="H111" s="295"/>
      <c r="I111" s="299">
        <v>0</v>
      </c>
      <c r="J111" s="303"/>
      <c r="K111" s="319"/>
      <c r="L111" s="166"/>
      <c r="M111" s="166"/>
      <c r="N111" s="166"/>
    </row>
    <row r="112" spans="2:14" ht="18" customHeight="1" collapsed="1">
      <c r="B112" s="298">
        <v>92</v>
      </c>
      <c r="C112" s="295" t="s">
        <v>319</v>
      </c>
      <c r="D112" s="295" t="s">
        <v>336</v>
      </c>
      <c r="E112" s="295" t="s">
        <v>266</v>
      </c>
      <c r="F112" s="295" t="s">
        <v>258</v>
      </c>
      <c r="G112" s="295" t="s">
        <v>318</v>
      </c>
      <c r="H112" s="295">
        <v>1</v>
      </c>
      <c r="I112" s="299">
        <v>0.001388888888888889</v>
      </c>
      <c r="J112" s="303">
        <f>J110+H110*I110+I111</f>
        <v>0.6593750000000006</v>
      </c>
      <c r="K112" s="319"/>
      <c r="L112" s="166"/>
      <c r="M112" s="218" t="s">
        <v>328</v>
      </c>
      <c r="N112" s="166"/>
    </row>
    <row r="113" spans="2:14" ht="18" customHeight="1">
      <c r="B113" s="298">
        <v>93</v>
      </c>
      <c r="C113" s="295" t="s">
        <v>265</v>
      </c>
      <c r="D113" s="295" t="s">
        <v>336</v>
      </c>
      <c r="E113" s="295" t="s">
        <v>266</v>
      </c>
      <c r="F113" s="295" t="s">
        <v>258</v>
      </c>
      <c r="G113" s="295" t="s">
        <v>318</v>
      </c>
      <c r="H113" s="295">
        <v>1</v>
      </c>
      <c r="I113" s="299">
        <v>0.001388888888888889</v>
      </c>
      <c r="J113" s="303">
        <v>0.6618055555555555</v>
      </c>
      <c r="K113" s="392" t="s">
        <v>271</v>
      </c>
      <c r="L113" s="393"/>
      <c r="M113" s="153" t="s">
        <v>328</v>
      </c>
      <c r="N113" s="166"/>
    </row>
    <row r="114" spans="2:14" ht="18" customHeight="1">
      <c r="B114" s="298">
        <v>94</v>
      </c>
      <c r="C114" s="295" t="s">
        <v>319</v>
      </c>
      <c r="D114" s="295" t="s">
        <v>336</v>
      </c>
      <c r="E114" s="295" t="s">
        <v>266</v>
      </c>
      <c r="F114" s="295" t="s">
        <v>258</v>
      </c>
      <c r="G114" s="295" t="s">
        <v>321</v>
      </c>
      <c r="H114" s="295">
        <v>1</v>
      </c>
      <c r="I114" s="299">
        <v>0.001388888888888889</v>
      </c>
      <c r="J114" s="303">
        <f>J112+H112*I112</f>
        <v>0.6607638888888895</v>
      </c>
      <c r="K114" s="396"/>
      <c r="L114" s="397"/>
      <c r="M114" s="153" t="s">
        <v>328</v>
      </c>
      <c r="N114" s="166"/>
    </row>
    <row r="115" spans="2:14" ht="18" customHeight="1">
      <c r="B115" s="298">
        <v>95</v>
      </c>
      <c r="C115" s="295" t="s">
        <v>265</v>
      </c>
      <c r="D115" s="295" t="s">
        <v>336</v>
      </c>
      <c r="E115" s="295" t="s">
        <v>266</v>
      </c>
      <c r="F115" s="295" t="s">
        <v>258</v>
      </c>
      <c r="G115" s="295" t="s">
        <v>321</v>
      </c>
      <c r="H115" s="295">
        <v>1</v>
      </c>
      <c r="I115" s="299">
        <v>0.001388888888888889</v>
      </c>
      <c r="J115" s="303">
        <f>J114+H114*I114</f>
        <v>0.6621527777777784</v>
      </c>
      <c r="K115" s="398"/>
      <c r="L115" s="399"/>
      <c r="M115" s="153" t="s">
        <v>328</v>
      </c>
      <c r="N115" s="166"/>
    </row>
    <row r="116" spans="2:14" ht="18" customHeight="1">
      <c r="B116" s="298">
        <v>96</v>
      </c>
      <c r="C116" s="295" t="s">
        <v>319</v>
      </c>
      <c r="D116" s="295" t="s">
        <v>336</v>
      </c>
      <c r="E116" s="295" t="s">
        <v>266</v>
      </c>
      <c r="F116" s="295" t="s">
        <v>258</v>
      </c>
      <c r="G116" s="295" t="s">
        <v>326</v>
      </c>
      <c r="H116" s="295">
        <v>1</v>
      </c>
      <c r="I116" s="299">
        <v>0.001388888888888889</v>
      </c>
      <c r="J116" s="303">
        <f>J115+H115*I115</f>
        <v>0.6635416666666673</v>
      </c>
      <c r="K116" s="319"/>
      <c r="L116" s="166"/>
      <c r="M116" s="166"/>
      <c r="N116" s="166"/>
    </row>
    <row r="117" spans="2:14" ht="18" customHeight="1">
      <c r="B117" s="298">
        <v>97</v>
      </c>
      <c r="C117" s="295" t="s">
        <v>265</v>
      </c>
      <c r="D117" s="295" t="s">
        <v>336</v>
      </c>
      <c r="E117" s="295" t="s">
        <v>266</v>
      </c>
      <c r="F117" s="295" t="s">
        <v>258</v>
      </c>
      <c r="G117" s="295" t="s">
        <v>326</v>
      </c>
      <c r="H117" s="295">
        <v>1</v>
      </c>
      <c r="I117" s="299">
        <v>0.001388888888888889</v>
      </c>
      <c r="J117" s="303">
        <f>J116+H116*I116</f>
        <v>0.6649305555555561</v>
      </c>
      <c r="K117" s="319"/>
      <c r="L117" s="166"/>
      <c r="M117" s="166"/>
      <c r="N117" s="166"/>
    </row>
    <row r="118" spans="2:14" ht="18" customHeight="1">
      <c r="B118" s="298">
        <v>98</v>
      </c>
      <c r="C118" s="295" t="s">
        <v>319</v>
      </c>
      <c r="D118" s="295" t="s">
        <v>336</v>
      </c>
      <c r="E118" s="295" t="s">
        <v>266</v>
      </c>
      <c r="F118" s="295" t="s">
        <v>258</v>
      </c>
      <c r="G118" s="295" t="s">
        <v>324</v>
      </c>
      <c r="H118" s="295">
        <v>1</v>
      </c>
      <c r="I118" s="299">
        <v>0.001388888888888889</v>
      </c>
      <c r="J118" s="303">
        <f>J117+H117*I117</f>
        <v>0.666319444444445</v>
      </c>
      <c r="K118" s="319"/>
      <c r="L118" s="166"/>
      <c r="M118" s="166"/>
      <c r="N118" s="166"/>
    </row>
    <row r="119" spans="2:14" ht="18" customHeight="1">
      <c r="B119" s="298">
        <v>99</v>
      </c>
      <c r="C119" s="295" t="s">
        <v>265</v>
      </c>
      <c r="D119" s="295" t="s">
        <v>336</v>
      </c>
      <c r="E119" s="295" t="s">
        <v>266</v>
      </c>
      <c r="F119" s="295" t="s">
        <v>258</v>
      </c>
      <c r="G119" s="295" t="s">
        <v>324</v>
      </c>
      <c r="H119" s="295">
        <v>2</v>
      </c>
      <c r="I119" s="299">
        <v>0.001388888888888889</v>
      </c>
      <c r="J119" s="303">
        <f>J118+H118*I118</f>
        <v>0.6677083333333339</v>
      </c>
      <c r="K119" s="319"/>
      <c r="L119" s="166"/>
      <c r="M119" s="166"/>
      <c r="N119" s="166"/>
    </row>
    <row r="120" spans="2:14" ht="18" customHeight="1" hidden="1" outlineLevel="1">
      <c r="B120" s="298"/>
      <c r="C120" s="295"/>
      <c r="D120" s="295"/>
      <c r="E120" s="305" t="s">
        <v>260</v>
      </c>
      <c r="F120" s="295"/>
      <c r="G120" s="295"/>
      <c r="H120" s="295"/>
      <c r="I120" s="299">
        <v>0</v>
      </c>
      <c r="J120" s="303"/>
      <c r="K120" s="319"/>
      <c r="L120" s="166"/>
      <c r="M120" s="166"/>
      <c r="N120" s="166"/>
    </row>
    <row r="121" spans="2:14" ht="18" customHeight="1" collapsed="1">
      <c r="B121" s="298">
        <v>100</v>
      </c>
      <c r="C121" s="295" t="s">
        <v>319</v>
      </c>
      <c r="D121" s="295" t="s">
        <v>336</v>
      </c>
      <c r="E121" s="295" t="s">
        <v>332</v>
      </c>
      <c r="F121" s="295" t="s">
        <v>258</v>
      </c>
      <c r="G121" s="295" t="s">
        <v>318</v>
      </c>
      <c r="H121" s="295">
        <v>1</v>
      </c>
      <c r="I121" s="299">
        <v>0.001388888888888889</v>
      </c>
      <c r="J121" s="303">
        <v>0.6715277777777778</v>
      </c>
      <c r="K121" s="382" t="s">
        <v>337</v>
      </c>
      <c r="L121" s="383"/>
      <c r="M121" s="218" t="s">
        <v>328</v>
      </c>
      <c r="N121" s="166"/>
    </row>
    <row r="122" spans="2:14" ht="18" customHeight="1">
      <c r="B122" s="298">
        <v>101</v>
      </c>
      <c r="C122" s="295" t="s">
        <v>265</v>
      </c>
      <c r="D122" s="295" t="s">
        <v>336</v>
      </c>
      <c r="E122" s="295" t="s">
        <v>332</v>
      </c>
      <c r="F122" s="295" t="s">
        <v>258</v>
      </c>
      <c r="G122" s="295" t="s">
        <v>318</v>
      </c>
      <c r="H122" s="295">
        <v>1</v>
      </c>
      <c r="I122" s="299">
        <v>0.001388888888888889</v>
      </c>
      <c r="J122" s="303">
        <f>J121</f>
        <v>0.6715277777777778</v>
      </c>
      <c r="K122" s="384"/>
      <c r="L122" s="385"/>
      <c r="M122" s="218" t="s">
        <v>328</v>
      </c>
      <c r="N122" s="166"/>
    </row>
    <row r="123" spans="2:14" ht="18" customHeight="1">
      <c r="B123" s="298">
        <v>102</v>
      </c>
      <c r="C123" s="295" t="s">
        <v>319</v>
      </c>
      <c r="D123" s="295" t="s">
        <v>336</v>
      </c>
      <c r="E123" s="295" t="s">
        <v>332</v>
      </c>
      <c r="F123" s="295" t="s">
        <v>258</v>
      </c>
      <c r="G123" s="295" t="s">
        <v>321</v>
      </c>
      <c r="H123" s="295">
        <v>1</v>
      </c>
      <c r="I123" s="299">
        <v>0.001388888888888889</v>
      </c>
      <c r="J123" s="303">
        <f>J119+H119*I119</f>
        <v>0.6704861111111117</v>
      </c>
      <c r="K123" s="386"/>
      <c r="L123" s="387"/>
      <c r="M123" s="218" t="s">
        <v>328</v>
      </c>
      <c r="N123" s="166"/>
    </row>
    <row r="124" spans="2:14" ht="18" customHeight="1">
      <c r="B124" s="298">
        <v>103</v>
      </c>
      <c r="C124" s="295" t="s">
        <v>265</v>
      </c>
      <c r="D124" s="295" t="s">
        <v>336</v>
      </c>
      <c r="E124" s="295" t="s">
        <v>332</v>
      </c>
      <c r="F124" s="295" t="s">
        <v>258</v>
      </c>
      <c r="G124" s="295" t="s">
        <v>321</v>
      </c>
      <c r="H124" s="295">
        <v>1</v>
      </c>
      <c r="I124" s="299">
        <v>0.001388888888888889</v>
      </c>
      <c r="J124" s="303">
        <f>J123+H123*I123</f>
        <v>0.6718750000000006</v>
      </c>
      <c r="K124" s="388"/>
      <c r="L124" s="389"/>
      <c r="M124" s="153" t="s">
        <v>328</v>
      </c>
      <c r="N124" s="166"/>
    </row>
    <row r="125" spans="2:14" ht="18" customHeight="1">
      <c r="B125" s="298">
        <v>104</v>
      </c>
      <c r="C125" s="295" t="s">
        <v>319</v>
      </c>
      <c r="D125" s="295" t="s">
        <v>336</v>
      </c>
      <c r="E125" s="295" t="s">
        <v>332</v>
      </c>
      <c r="F125" s="295" t="s">
        <v>258</v>
      </c>
      <c r="G125" s="295" t="s">
        <v>326</v>
      </c>
      <c r="H125" s="295">
        <v>1</v>
      </c>
      <c r="I125" s="299">
        <v>0.001388888888888889</v>
      </c>
      <c r="J125" s="303">
        <f>J124+H124*I124</f>
        <v>0.6732638888888894</v>
      </c>
      <c r="K125" s="319"/>
      <c r="L125" s="166"/>
      <c r="M125" s="166"/>
      <c r="N125" s="166"/>
    </row>
    <row r="126" spans="2:14" ht="18" customHeight="1">
      <c r="B126" s="298">
        <v>105</v>
      </c>
      <c r="C126" s="295" t="s">
        <v>265</v>
      </c>
      <c r="D126" s="295" t="s">
        <v>336</v>
      </c>
      <c r="E126" s="295" t="s">
        <v>332</v>
      </c>
      <c r="F126" s="295" t="s">
        <v>258</v>
      </c>
      <c r="G126" s="295" t="s">
        <v>326</v>
      </c>
      <c r="H126" s="295">
        <v>1</v>
      </c>
      <c r="I126" s="299">
        <v>0.001388888888888889</v>
      </c>
      <c r="J126" s="303">
        <f>J125+H125*I125</f>
        <v>0.6746527777777783</v>
      </c>
      <c r="K126" s="319"/>
      <c r="L126" s="166"/>
      <c r="M126" s="166"/>
      <c r="N126" s="166"/>
    </row>
    <row r="127" spans="2:14" ht="18" customHeight="1">
      <c r="B127" s="312">
        <v>106</v>
      </c>
      <c r="C127" s="295" t="s">
        <v>319</v>
      </c>
      <c r="D127" s="295" t="s">
        <v>336</v>
      </c>
      <c r="E127" s="295" t="s">
        <v>332</v>
      </c>
      <c r="F127" s="295" t="s">
        <v>258</v>
      </c>
      <c r="G127" s="295" t="s">
        <v>324</v>
      </c>
      <c r="H127" s="295">
        <v>2</v>
      </c>
      <c r="I127" s="299">
        <v>0.001388888888888889</v>
      </c>
      <c r="J127" s="303">
        <f>J126+H126*I126</f>
        <v>0.6760416666666672</v>
      </c>
      <c r="K127" s="319"/>
      <c r="L127" s="166"/>
      <c r="M127" s="166"/>
      <c r="N127" s="166"/>
    </row>
    <row r="128" spans="2:14" ht="18" customHeight="1">
      <c r="B128" s="312">
        <v>107</v>
      </c>
      <c r="C128" s="295" t="s">
        <v>265</v>
      </c>
      <c r="D128" s="295" t="s">
        <v>336</v>
      </c>
      <c r="E128" s="295" t="s">
        <v>332</v>
      </c>
      <c r="F128" s="295" t="s">
        <v>258</v>
      </c>
      <c r="G128" s="295" t="s">
        <v>324</v>
      </c>
      <c r="H128" s="295">
        <v>2</v>
      </c>
      <c r="I128" s="299">
        <v>0.001388888888888889</v>
      </c>
      <c r="J128" s="303">
        <f>J127+H127*I127</f>
        <v>0.678819444444445</v>
      </c>
      <c r="K128" s="319"/>
      <c r="L128" s="166"/>
      <c r="M128" s="166"/>
      <c r="N128" s="166"/>
    </row>
    <row r="129" spans="2:14" ht="18" customHeight="1">
      <c r="B129" s="298"/>
      <c r="C129" s="295"/>
      <c r="D129" s="295"/>
      <c r="E129" s="305" t="s">
        <v>260</v>
      </c>
      <c r="F129" s="295"/>
      <c r="G129" s="295"/>
      <c r="H129" s="295"/>
      <c r="I129" s="299">
        <v>0.006944444444444444</v>
      </c>
      <c r="J129" s="303"/>
      <c r="K129" s="319"/>
      <c r="L129" s="166"/>
      <c r="M129" s="166"/>
      <c r="N129" s="166"/>
    </row>
    <row r="130" spans="2:14" ht="18" customHeight="1">
      <c r="B130" s="312">
        <v>108</v>
      </c>
      <c r="C130" s="295" t="s">
        <v>319</v>
      </c>
      <c r="D130" s="295" t="s">
        <v>338</v>
      </c>
      <c r="E130" s="295" t="s">
        <v>339</v>
      </c>
      <c r="F130" s="295" t="s">
        <v>258</v>
      </c>
      <c r="G130" s="295" t="s">
        <v>318</v>
      </c>
      <c r="H130" s="295">
        <v>1</v>
      </c>
      <c r="I130" s="299">
        <v>0.0024305555555555556</v>
      </c>
      <c r="J130" s="300">
        <f>J128+H128*I128+I129</f>
        <v>0.6885416666666672</v>
      </c>
      <c r="K130" s="319"/>
      <c r="L130" s="166"/>
      <c r="M130" s="166"/>
      <c r="N130" s="166"/>
    </row>
    <row r="131" spans="2:14" ht="18" customHeight="1">
      <c r="B131" s="312">
        <v>109</v>
      </c>
      <c r="C131" s="295" t="s">
        <v>340</v>
      </c>
      <c r="D131" s="295" t="s">
        <v>338</v>
      </c>
      <c r="E131" s="295" t="s">
        <v>339</v>
      </c>
      <c r="F131" s="295" t="s">
        <v>258</v>
      </c>
      <c r="G131" s="295" t="s">
        <v>318</v>
      </c>
      <c r="H131" s="295">
        <v>1</v>
      </c>
      <c r="I131" s="299">
        <v>0.0024305555555555556</v>
      </c>
      <c r="J131" s="303">
        <f aca="true" t="shared" si="7" ref="J131:J137">J130+H130*I130</f>
        <v>0.6909722222222228</v>
      </c>
      <c r="K131" s="319"/>
      <c r="L131" s="166"/>
      <c r="M131" s="166"/>
      <c r="N131" s="166"/>
    </row>
    <row r="132" spans="2:14" ht="18" customHeight="1">
      <c r="B132" s="312">
        <v>110</v>
      </c>
      <c r="C132" s="295" t="s">
        <v>319</v>
      </c>
      <c r="D132" s="295" t="s">
        <v>338</v>
      </c>
      <c r="E132" s="295" t="s">
        <v>339</v>
      </c>
      <c r="F132" s="295" t="s">
        <v>258</v>
      </c>
      <c r="G132" s="295" t="s">
        <v>341</v>
      </c>
      <c r="H132" s="295">
        <v>1</v>
      </c>
      <c r="I132" s="299">
        <v>0.0024305555555555556</v>
      </c>
      <c r="J132" s="300">
        <f t="shared" si="7"/>
        <v>0.6934027777777784</v>
      </c>
      <c r="K132" s="319"/>
      <c r="L132" s="166"/>
      <c r="M132" s="166"/>
      <c r="N132" s="166"/>
    </row>
    <row r="133" spans="2:14" ht="18" customHeight="1">
      <c r="B133" s="312">
        <v>111</v>
      </c>
      <c r="C133" s="295" t="s">
        <v>340</v>
      </c>
      <c r="D133" s="295" t="s">
        <v>338</v>
      </c>
      <c r="E133" s="295" t="s">
        <v>339</v>
      </c>
      <c r="F133" s="295" t="s">
        <v>258</v>
      </c>
      <c r="G133" s="295" t="s">
        <v>341</v>
      </c>
      <c r="H133" s="295">
        <v>1</v>
      </c>
      <c r="I133" s="299">
        <v>0.0024305555555555556</v>
      </c>
      <c r="J133" s="303">
        <f t="shared" si="7"/>
        <v>0.695833333333334</v>
      </c>
      <c r="K133" s="319"/>
      <c r="L133" s="166"/>
      <c r="M133" s="166"/>
      <c r="N133" s="166"/>
    </row>
    <row r="134" spans="2:14" ht="18" customHeight="1">
      <c r="B134" s="312">
        <v>112</v>
      </c>
      <c r="C134" s="295" t="s">
        <v>319</v>
      </c>
      <c r="D134" s="295" t="s">
        <v>342</v>
      </c>
      <c r="E134" s="295" t="s">
        <v>339</v>
      </c>
      <c r="F134" s="295" t="s">
        <v>258</v>
      </c>
      <c r="G134" s="295" t="s">
        <v>326</v>
      </c>
      <c r="H134" s="295">
        <v>1</v>
      </c>
      <c r="I134" s="299">
        <v>0.004166666666666667</v>
      </c>
      <c r="J134" s="300">
        <f>J133+H133*I133</f>
        <v>0.6982638888888896</v>
      </c>
      <c r="K134" s="319"/>
      <c r="L134" s="166"/>
      <c r="M134" s="166"/>
      <c r="N134" s="166"/>
    </row>
    <row r="135" spans="2:14" ht="18" customHeight="1">
      <c r="B135" s="312">
        <v>113</v>
      </c>
      <c r="C135" s="295" t="s">
        <v>340</v>
      </c>
      <c r="D135" s="295" t="s">
        <v>342</v>
      </c>
      <c r="E135" s="295" t="s">
        <v>339</v>
      </c>
      <c r="F135" s="295" t="s">
        <v>258</v>
      </c>
      <c r="G135" s="295" t="s">
        <v>326</v>
      </c>
      <c r="H135" s="295">
        <v>1</v>
      </c>
      <c r="I135" s="299">
        <v>0.004166666666666667</v>
      </c>
      <c r="J135" s="303">
        <f t="shared" si="7"/>
        <v>0.7024305555555562</v>
      </c>
      <c r="K135" s="319"/>
      <c r="L135" s="166"/>
      <c r="M135" s="166"/>
      <c r="N135" s="166"/>
    </row>
    <row r="136" spans="2:14" ht="18" customHeight="1">
      <c r="B136" s="312">
        <v>114</v>
      </c>
      <c r="C136" s="295" t="s">
        <v>319</v>
      </c>
      <c r="D136" s="295" t="s">
        <v>342</v>
      </c>
      <c r="E136" s="295" t="s">
        <v>339</v>
      </c>
      <c r="F136" s="295" t="s">
        <v>258</v>
      </c>
      <c r="G136" s="295" t="s">
        <v>324</v>
      </c>
      <c r="H136" s="295">
        <v>1</v>
      </c>
      <c r="I136" s="299">
        <v>0.004166666666666667</v>
      </c>
      <c r="J136" s="300">
        <f t="shared" si="7"/>
        <v>0.7065972222222229</v>
      </c>
      <c r="K136" s="319"/>
      <c r="L136" s="166"/>
      <c r="M136" s="166"/>
      <c r="N136" s="166"/>
    </row>
    <row r="137" spans="2:14" ht="18" customHeight="1">
      <c r="B137" s="312">
        <v>115</v>
      </c>
      <c r="C137" s="295" t="s">
        <v>340</v>
      </c>
      <c r="D137" s="295" t="s">
        <v>342</v>
      </c>
      <c r="E137" s="295" t="s">
        <v>339</v>
      </c>
      <c r="F137" s="295" t="s">
        <v>258</v>
      </c>
      <c r="G137" s="295" t="s">
        <v>324</v>
      </c>
      <c r="H137" s="295">
        <v>2</v>
      </c>
      <c r="I137" s="299">
        <v>0.004166666666666667</v>
      </c>
      <c r="J137" s="303">
        <f t="shared" si="7"/>
        <v>0.7107638888888895</v>
      </c>
      <c r="K137" s="319"/>
      <c r="L137" s="166"/>
      <c r="M137" s="166"/>
      <c r="N137" s="166"/>
    </row>
    <row r="138" spans="2:14" ht="15.75" customHeight="1">
      <c r="B138" s="312"/>
      <c r="C138" s="312"/>
      <c r="D138" s="320"/>
      <c r="E138" s="320" t="s">
        <v>272</v>
      </c>
      <c r="F138" s="312"/>
      <c r="G138" s="312"/>
      <c r="H138" s="312"/>
      <c r="I138" s="321"/>
      <c r="J138" s="322">
        <f>J137+H137*I137</f>
        <v>0.7190972222222228</v>
      </c>
      <c r="K138" s="319"/>
      <c r="L138" s="166"/>
      <c r="M138" s="166"/>
      <c r="N138" s="166"/>
    </row>
    <row r="139" spans="2:14" ht="15.75" customHeight="1">
      <c r="B139" s="166"/>
      <c r="C139" s="166"/>
      <c r="D139" s="323"/>
      <c r="E139" s="166"/>
      <c r="F139" s="166"/>
      <c r="G139" s="166"/>
      <c r="H139" s="166"/>
      <c r="I139" s="324"/>
      <c r="J139" s="319"/>
      <c r="K139" s="319"/>
      <c r="L139" s="166"/>
      <c r="M139" s="166"/>
      <c r="N139" s="166"/>
    </row>
    <row r="140" ht="15.75" customHeight="1"/>
    <row r="141" ht="15.75" customHeight="1"/>
    <row r="142" ht="15.75" customHeight="1"/>
    <row r="143" ht="15.75" customHeight="1"/>
    <row r="144" ht="15.75" customHeight="1"/>
  </sheetData>
  <sheetProtection/>
  <mergeCells count="7">
    <mergeCell ref="K121:L124"/>
    <mergeCell ref="B1:J1"/>
    <mergeCell ref="K103:L104"/>
    <mergeCell ref="K50:L52"/>
    <mergeCell ref="K78:L81"/>
    <mergeCell ref="K89:L91"/>
    <mergeCell ref="K113:L115"/>
  </mergeCells>
  <printOptions/>
  <pageMargins left="0.1968503937007874" right="0.1968503937007874" top="0.1968503937007874"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J113"/>
  <sheetViews>
    <sheetView zoomScalePageLayoutView="0" workbookViewId="0" topLeftCell="A13">
      <selection activeCell="AL9" sqref="AL9"/>
    </sheetView>
  </sheetViews>
  <sheetFormatPr defaultColWidth="9.00390625" defaultRowHeight="13.5"/>
  <cols>
    <col min="1" max="1" width="4.375" style="38" customWidth="1"/>
    <col min="2" max="2" width="22.625" style="38" customWidth="1"/>
    <col min="3" max="3" width="12.125" style="38" customWidth="1"/>
    <col min="4" max="13" width="5.50390625" style="38" customWidth="1"/>
    <col min="14" max="14" width="3.375" style="38" customWidth="1"/>
    <col min="15" max="15" width="4.375" style="40" hidden="1" customWidth="1"/>
    <col min="16" max="16" width="3.50390625" style="38" hidden="1" customWidth="1"/>
    <col min="17" max="17" width="29.625" style="38" hidden="1" customWidth="1"/>
    <col min="18" max="18" width="5.00390625" style="38" hidden="1" customWidth="1"/>
    <col min="19" max="19" width="4.75390625" style="38" hidden="1" customWidth="1"/>
    <col min="20" max="20" width="5.125" style="38" hidden="1" customWidth="1"/>
    <col min="21" max="22" width="4.875" style="38" hidden="1" customWidth="1"/>
    <col min="23" max="23" width="5.25390625" style="38" hidden="1" customWidth="1"/>
    <col min="24" max="24" width="10.25390625" style="38" hidden="1" customWidth="1"/>
    <col min="25" max="25" width="4.625" style="38" hidden="1" customWidth="1"/>
    <col min="26" max="26" width="8.375" style="38" hidden="1" customWidth="1"/>
    <col min="27" max="27" width="4.625" style="38" hidden="1" customWidth="1"/>
    <col min="28" max="28" width="12.625" style="38" hidden="1" customWidth="1"/>
    <col min="29" max="29" width="9.375" style="38" hidden="1" customWidth="1"/>
    <col min="30" max="30" width="10.625" style="38" hidden="1" customWidth="1"/>
    <col min="31" max="31" width="12.125" style="41" hidden="1" customWidth="1"/>
    <col min="32" max="33" width="2.75390625" style="41" hidden="1" customWidth="1"/>
    <col min="34" max="34" width="11.25390625" style="42" hidden="1" customWidth="1"/>
    <col min="35" max="35" width="10.00390625" style="38" hidden="1" customWidth="1"/>
    <col min="36" max="36" width="9.00390625" style="38" hidden="1" customWidth="1"/>
    <col min="37" max="16384" width="9.00390625" style="38" customWidth="1"/>
  </cols>
  <sheetData>
    <row r="1" spans="2:17" ht="15.75">
      <c r="B1" s="39" t="s">
        <v>63</v>
      </c>
      <c r="C1" s="142" t="s">
        <v>191</v>
      </c>
      <c r="Q1" s="39" t="s">
        <v>18</v>
      </c>
    </row>
    <row r="2" ht="13.5" thickBot="1"/>
    <row r="3" spans="1:35" ht="19.5" customHeight="1">
      <c r="A3" s="137"/>
      <c r="B3" s="1" t="s">
        <v>64</v>
      </c>
      <c r="C3" s="1" t="s">
        <v>65</v>
      </c>
      <c r="D3" s="406" t="s">
        <v>66</v>
      </c>
      <c r="E3" s="407"/>
      <c r="F3" s="407"/>
      <c r="G3" s="406" t="s">
        <v>67</v>
      </c>
      <c r="H3" s="407"/>
      <c r="I3" s="407"/>
      <c r="J3" s="406" t="s">
        <v>68</v>
      </c>
      <c r="K3" s="408"/>
      <c r="L3" s="408"/>
      <c r="M3" s="1" t="s">
        <v>69</v>
      </c>
      <c r="N3" s="43"/>
      <c r="O3" s="44"/>
      <c r="P3" s="45"/>
      <c r="Q3" s="46" t="s">
        <v>0</v>
      </c>
      <c r="R3" s="47" t="s">
        <v>19</v>
      </c>
      <c r="S3" s="48"/>
      <c r="T3" s="49"/>
      <c r="U3" s="48" t="s">
        <v>20</v>
      </c>
      <c r="V3" s="48"/>
      <c r="W3" s="48"/>
      <c r="X3" s="50" t="s">
        <v>59</v>
      </c>
      <c r="Y3" s="47" t="s">
        <v>21</v>
      </c>
      <c r="Z3" s="50" t="s">
        <v>22</v>
      </c>
      <c r="AA3" s="404" t="s">
        <v>60</v>
      </c>
      <c r="AB3" s="405"/>
      <c r="AC3" s="51" t="s">
        <v>23</v>
      </c>
      <c r="AD3" s="52" t="s">
        <v>24</v>
      </c>
      <c r="AE3" s="402" t="s">
        <v>25</v>
      </c>
      <c r="AF3" s="35">
        <v>1</v>
      </c>
      <c r="AG3" s="35">
        <v>2</v>
      </c>
      <c r="AH3" s="53" t="s">
        <v>26</v>
      </c>
      <c r="AI3" s="38" t="s">
        <v>50</v>
      </c>
    </row>
    <row r="4" spans="1:35" ht="19.5" customHeight="1" thickBot="1">
      <c r="A4" s="137"/>
      <c r="B4" s="1"/>
      <c r="C4" s="1"/>
      <c r="D4" s="1" t="s">
        <v>70</v>
      </c>
      <c r="E4" s="1" t="s">
        <v>71</v>
      </c>
      <c r="F4" s="147" t="s">
        <v>158</v>
      </c>
      <c r="G4" s="1" t="s">
        <v>70</v>
      </c>
      <c r="H4" s="1" t="s">
        <v>71</v>
      </c>
      <c r="I4" s="147" t="s">
        <v>158</v>
      </c>
      <c r="J4" s="1" t="s">
        <v>70</v>
      </c>
      <c r="K4" s="1" t="s">
        <v>28</v>
      </c>
      <c r="L4" s="147" t="s">
        <v>171</v>
      </c>
      <c r="M4" s="18" t="s">
        <v>72</v>
      </c>
      <c r="N4" s="43"/>
      <c r="O4" s="54"/>
      <c r="P4" s="55"/>
      <c r="Q4" s="56"/>
      <c r="R4" s="57" t="s">
        <v>27</v>
      </c>
      <c r="S4" s="58" t="s">
        <v>28</v>
      </c>
      <c r="T4" s="59" t="s">
        <v>30</v>
      </c>
      <c r="U4" s="60" t="s">
        <v>27</v>
      </c>
      <c r="V4" s="58" t="s">
        <v>28</v>
      </c>
      <c r="W4" s="58" t="s">
        <v>30</v>
      </c>
      <c r="X4" s="61" t="s">
        <v>31</v>
      </c>
      <c r="Y4" s="62" t="s">
        <v>32</v>
      </c>
      <c r="Z4" s="61" t="s">
        <v>31</v>
      </c>
      <c r="AA4" s="63" t="s">
        <v>29</v>
      </c>
      <c r="AB4" s="61" t="s">
        <v>31</v>
      </c>
      <c r="AC4" s="64" t="s">
        <v>51</v>
      </c>
      <c r="AD4" s="65"/>
      <c r="AE4" s="403"/>
      <c r="AF4" s="36" t="s">
        <v>52</v>
      </c>
      <c r="AG4" s="36" t="s">
        <v>52</v>
      </c>
      <c r="AH4" s="66"/>
      <c r="AI4" s="67" t="s">
        <v>53</v>
      </c>
    </row>
    <row r="5" spans="1:35" ht="19.5" customHeight="1">
      <c r="A5" s="1">
        <v>1</v>
      </c>
      <c r="B5" s="3" t="s">
        <v>159</v>
      </c>
      <c r="C5" s="3" t="s">
        <v>159</v>
      </c>
      <c r="D5" s="1">
        <v>11</v>
      </c>
      <c r="E5" s="1">
        <v>7</v>
      </c>
      <c r="F5" s="1">
        <f aca="true" t="shared" si="0" ref="F5:F33">D5+E5</f>
        <v>18</v>
      </c>
      <c r="G5" s="1">
        <v>20</v>
      </c>
      <c r="H5" s="1">
        <v>12</v>
      </c>
      <c r="I5" s="1">
        <f aca="true" t="shared" si="1" ref="I5:I33">H5+G5</f>
        <v>32</v>
      </c>
      <c r="J5" s="1">
        <v>4</v>
      </c>
      <c r="K5" s="1">
        <v>2</v>
      </c>
      <c r="L5" s="1">
        <f aca="true" t="shared" si="2" ref="L5:L33">K5+J5</f>
        <v>6</v>
      </c>
      <c r="M5" s="1">
        <v>16</v>
      </c>
      <c r="N5" s="32"/>
      <c r="O5" s="68"/>
      <c r="P5" s="69">
        <v>1</v>
      </c>
      <c r="Q5" s="70" t="str">
        <f aca="true" t="shared" si="3" ref="Q5:Q29">B5</f>
        <v>エリエールＳＲＴ</v>
      </c>
      <c r="R5" s="71">
        <f aca="true" t="shared" si="4" ref="R5:S29">D5</f>
        <v>11</v>
      </c>
      <c r="S5" s="71">
        <f t="shared" si="4"/>
        <v>7</v>
      </c>
      <c r="T5" s="72">
        <f>R5+S5</f>
        <v>18</v>
      </c>
      <c r="U5" s="73">
        <f aca="true" t="shared" si="5" ref="U5:V29">G5</f>
        <v>20</v>
      </c>
      <c r="V5" s="73">
        <f t="shared" si="5"/>
        <v>12</v>
      </c>
      <c r="W5" s="74">
        <f>U5+V5</f>
        <v>32</v>
      </c>
      <c r="X5" s="75">
        <f>W5*1000</f>
        <v>32000</v>
      </c>
      <c r="Y5" s="76">
        <f aca="true" t="shared" si="6" ref="Y5:Y35">(J5+L5)</f>
        <v>10</v>
      </c>
      <c r="Z5" s="77">
        <f>Y5*2000</f>
        <v>20000</v>
      </c>
      <c r="AA5" s="1">
        <f>M5</f>
        <v>16</v>
      </c>
      <c r="AB5" s="77">
        <f>AA5*1000</f>
        <v>16000</v>
      </c>
      <c r="AC5" s="78">
        <v>5000</v>
      </c>
      <c r="AD5" s="79">
        <f aca="true" t="shared" si="7" ref="AD5:AD12">IF(F5=0,0,X5+Z5+AB5+AC5)</f>
        <v>73000</v>
      </c>
      <c r="AE5" s="80"/>
      <c r="AF5" s="81"/>
      <c r="AG5" s="81"/>
      <c r="AH5" s="82"/>
      <c r="AI5" s="83">
        <f>AD5-AH5</f>
        <v>73000</v>
      </c>
    </row>
    <row r="6" spans="1:35" ht="19.5" customHeight="1">
      <c r="A6" s="1">
        <v>2</v>
      </c>
      <c r="B6" s="3" t="s">
        <v>123</v>
      </c>
      <c r="C6" s="309" t="s">
        <v>123</v>
      </c>
      <c r="D6" s="1">
        <v>10</v>
      </c>
      <c r="E6" s="1">
        <v>13</v>
      </c>
      <c r="F6" s="1">
        <f t="shared" si="0"/>
        <v>23</v>
      </c>
      <c r="G6" s="1">
        <v>19</v>
      </c>
      <c r="H6" s="1">
        <v>20</v>
      </c>
      <c r="I6" s="1">
        <f t="shared" si="1"/>
        <v>39</v>
      </c>
      <c r="J6" s="154">
        <v>4</v>
      </c>
      <c r="K6" s="154">
        <v>4</v>
      </c>
      <c r="L6" s="1">
        <f t="shared" si="2"/>
        <v>8</v>
      </c>
      <c r="M6" s="1">
        <v>21</v>
      </c>
      <c r="N6" s="43"/>
      <c r="O6" s="84"/>
      <c r="P6" s="85">
        <f aca="true" t="shared" si="8" ref="P6:P12">P5+1</f>
        <v>2</v>
      </c>
      <c r="Q6" s="86" t="str">
        <f t="shared" si="3"/>
        <v>ファイブテン新居浜</v>
      </c>
      <c r="R6" s="71">
        <f t="shared" si="4"/>
        <v>10</v>
      </c>
      <c r="S6" s="71">
        <f t="shared" si="4"/>
        <v>13</v>
      </c>
      <c r="T6" s="72">
        <f>R6+S6</f>
        <v>23</v>
      </c>
      <c r="U6" s="73">
        <f t="shared" si="5"/>
        <v>19</v>
      </c>
      <c r="V6" s="73">
        <f t="shared" si="5"/>
        <v>20</v>
      </c>
      <c r="W6" s="74">
        <f>U6+V6</f>
        <v>39</v>
      </c>
      <c r="X6" s="75">
        <f>W6*1000</f>
        <v>39000</v>
      </c>
      <c r="Y6" s="76">
        <f t="shared" si="6"/>
        <v>12</v>
      </c>
      <c r="Z6" s="77">
        <f>Y6*2000</f>
        <v>24000</v>
      </c>
      <c r="AA6" s="1">
        <f>M6</f>
        <v>21</v>
      </c>
      <c r="AB6" s="77">
        <f aca="true" t="shared" si="9" ref="AB6:AB35">AA6*1000</f>
        <v>21000</v>
      </c>
      <c r="AC6" s="78">
        <v>5000</v>
      </c>
      <c r="AD6" s="79">
        <f t="shared" si="7"/>
        <v>89000</v>
      </c>
      <c r="AE6" s="80"/>
      <c r="AF6" s="81"/>
      <c r="AG6" s="81"/>
      <c r="AH6" s="82"/>
      <c r="AI6" s="83">
        <f aca="true" t="shared" si="10" ref="AI6:AI35">AD6-AH6</f>
        <v>89000</v>
      </c>
    </row>
    <row r="7" spans="1:36" ht="19.5" customHeight="1">
      <c r="A7" s="1">
        <v>3</v>
      </c>
      <c r="B7" s="3" t="s">
        <v>124</v>
      </c>
      <c r="C7" s="3" t="s">
        <v>124</v>
      </c>
      <c r="D7" s="1">
        <v>5</v>
      </c>
      <c r="E7" s="1">
        <v>3</v>
      </c>
      <c r="F7" s="1">
        <f t="shared" si="0"/>
        <v>8</v>
      </c>
      <c r="G7" s="1">
        <v>9</v>
      </c>
      <c r="H7" s="1">
        <v>5</v>
      </c>
      <c r="I7" s="1">
        <f t="shared" si="1"/>
        <v>14</v>
      </c>
      <c r="J7" s="1">
        <v>0</v>
      </c>
      <c r="K7" s="1">
        <v>0</v>
      </c>
      <c r="L7" s="1">
        <f t="shared" si="2"/>
        <v>0</v>
      </c>
      <c r="M7" s="1">
        <v>8</v>
      </c>
      <c r="N7" s="43"/>
      <c r="O7" s="84" t="s">
        <v>61</v>
      </c>
      <c r="P7" s="85">
        <f t="shared" si="8"/>
        <v>3</v>
      </c>
      <c r="Q7" s="70" t="str">
        <f t="shared" si="3"/>
        <v>ファイブテン東予</v>
      </c>
      <c r="R7" s="71">
        <f t="shared" si="4"/>
        <v>5</v>
      </c>
      <c r="S7" s="71">
        <f t="shared" si="4"/>
        <v>3</v>
      </c>
      <c r="T7" s="72">
        <f>R7+S7</f>
        <v>8</v>
      </c>
      <c r="U7" s="73">
        <f t="shared" si="5"/>
        <v>9</v>
      </c>
      <c r="V7" s="73">
        <f t="shared" si="5"/>
        <v>5</v>
      </c>
      <c r="W7" s="74">
        <f>U7+V7</f>
        <v>14</v>
      </c>
      <c r="X7" s="75">
        <f>W7*1000</f>
        <v>14000</v>
      </c>
      <c r="Y7" s="76">
        <f t="shared" si="6"/>
        <v>0</v>
      </c>
      <c r="Z7" s="77">
        <f>Y7*2000</f>
        <v>0</v>
      </c>
      <c r="AA7" s="1">
        <f aca="true" t="shared" si="11" ref="AA7:AA35">M7</f>
        <v>8</v>
      </c>
      <c r="AB7" s="77">
        <f t="shared" si="9"/>
        <v>8000</v>
      </c>
      <c r="AC7" s="78">
        <v>5000</v>
      </c>
      <c r="AD7" s="79">
        <f t="shared" si="7"/>
        <v>27000</v>
      </c>
      <c r="AE7" s="80"/>
      <c r="AF7" s="81"/>
      <c r="AG7" s="81"/>
      <c r="AH7" s="82"/>
      <c r="AI7" s="83">
        <f t="shared" si="10"/>
        <v>27000</v>
      </c>
      <c r="AJ7" s="38" t="s">
        <v>54</v>
      </c>
    </row>
    <row r="8" spans="1:35" ht="19.5" customHeight="1">
      <c r="A8" s="1">
        <v>4</v>
      </c>
      <c r="B8" s="3" t="s">
        <v>172</v>
      </c>
      <c r="C8" s="3" t="s">
        <v>173</v>
      </c>
      <c r="D8" s="1">
        <v>4</v>
      </c>
      <c r="E8" s="1">
        <v>2</v>
      </c>
      <c r="F8" s="1">
        <f t="shared" si="0"/>
        <v>6</v>
      </c>
      <c r="G8" s="1">
        <v>7</v>
      </c>
      <c r="H8" s="1">
        <v>4</v>
      </c>
      <c r="I8" s="1">
        <f t="shared" si="1"/>
        <v>11</v>
      </c>
      <c r="J8" s="1">
        <v>0</v>
      </c>
      <c r="K8" s="1">
        <v>0</v>
      </c>
      <c r="L8" s="1">
        <f t="shared" si="2"/>
        <v>0</v>
      </c>
      <c r="M8" s="1">
        <v>6</v>
      </c>
      <c r="N8" s="43"/>
      <c r="O8" s="84"/>
      <c r="P8" s="85">
        <f t="shared" si="8"/>
        <v>4</v>
      </c>
      <c r="Q8" s="70" t="str">
        <f t="shared" si="3"/>
        <v>エンジョイスポーツジーアップ</v>
      </c>
      <c r="R8" s="71">
        <f t="shared" si="4"/>
        <v>4</v>
      </c>
      <c r="S8" s="71">
        <f t="shared" si="4"/>
        <v>2</v>
      </c>
      <c r="T8" s="72">
        <f aca="true" t="shared" si="12" ref="T8:T35">R8+S8</f>
        <v>6</v>
      </c>
      <c r="U8" s="73">
        <f t="shared" si="5"/>
        <v>7</v>
      </c>
      <c r="V8" s="73">
        <f t="shared" si="5"/>
        <v>4</v>
      </c>
      <c r="W8" s="74">
        <f aca="true" t="shared" si="13" ref="W8:W35">U8+V8</f>
        <v>11</v>
      </c>
      <c r="X8" s="75">
        <f aca="true" t="shared" si="14" ref="X8:X35">W8*1000</f>
        <v>11000</v>
      </c>
      <c r="Y8" s="76">
        <f t="shared" si="6"/>
        <v>0</v>
      </c>
      <c r="Z8" s="77">
        <f aca="true" t="shared" si="15" ref="Z8:Z35">Y8*2000</f>
        <v>0</v>
      </c>
      <c r="AA8" s="1">
        <f t="shared" si="11"/>
        <v>6</v>
      </c>
      <c r="AB8" s="77">
        <f t="shared" si="9"/>
        <v>6000</v>
      </c>
      <c r="AC8" s="78">
        <v>5000</v>
      </c>
      <c r="AD8" s="79">
        <f t="shared" si="7"/>
        <v>22000</v>
      </c>
      <c r="AE8" s="80"/>
      <c r="AF8" s="80"/>
      <c r="AG8" s="80"/>
      <c r="AH8" s="82"/>
      <c r="AI8" s="83">
        <f t="shared" si="10"/>
        <v>22000</v>
      </c>
    </row>
    <row r="9" spans="1:35" ht="19.5" customHeight="1">
      <c r="A9" s="1">
        <v>5</v>
      </c>
      <c r="B9" s="3" t="s">
        <v>125</v>
      </c>
      <c r="C9" s="3" t="s">
        <v>126</v>
      </c>
      <c r="D9" s="1">
        <v>15</v>
      </c>
      <c r="E9" s="1">
        <v>11</v>
      </c>
      <c r="F9" s="1">
        <f t="shared" si="0"/>
        <v>26</v>
      </c>
      <c r="G9" s="1">
        <v>21</v>
      </c>
      <c r="H9" s="1">
        <v>13</v>
      </c>
      <c r="I9" s="1">
        <f t="shared" si="1"/>
        <v>34</v>
      </c>
      <c r="J9" s="1">
        <v>6</v>
      </c>
      <c r="K9" s="1">
        <v>4</v>
      </c>
      <c r="L9" s="1">
        <f t="shared" si="2"/>
        <v>10</v>
      </c>
      <c r="M9" s="1">
        <v>26</v>
      </c>
      <c r="N9" s="43"/>
      <c r="O9" s="84"/>
      <c r="P9" s="85">
        <f t="shared" si="8"/>
        <v>5</v>
      </c>
      <c r="Q9" s="86" t="str">
        <f t="shared" si="3"/>
        <v>マコトスイミングクラブ双葉</v>
      </c>
      <c r="R9" s="71">
        <f t="shared" si="4"/>
        <v>15</v>
      </c>
      <c r="S9" s="71">
        <f t="shared" si="4"/>
        <v>11</v>
      </c>
      <c r="T9" s="72">
        <f>R9+S9</f>
        <v>26</v>
      </c>
      <c r="U9" s="73">
        <f t="shared" si="5"/>
        <v>21</v>
      </c>
      <c r="V9" s="73">
        <f t="shared" si="5"/>
        <v>13</v>
      </c>
      <c r="W9" s="74">
        <f>U9+V9</f>
        <v>34</v>
      </c>
      <c r="X9" s="75">
        <f t="shared" si="14"/>
        <v>34000</v>
      </c>
      <c r="Y9" s="76">
        <f t="shared" si="6"/>
        <v>16</v>
      </c>
      <c r="Z9" s="77">
        <f t="shared" si="15"/>
        <v>32000</v>
      </c>
      <c r="AA9" s="1">
        <f t="shared" si="11"/>
        <v>26</v>
      </c>
      <c r="AB9" s="77">
        <f t="shared" si="9"/>
        <v>26000</v>
      </c>
      <c r="AC9" s="78">
        <v>5000</v>
      </c>
      <c r="AD9" s="79">
        <f t="shared" si="7"/>
        <v>97000</v>
      </c>
      <c r="AE9" s="80"/>
      <c r="AF9" s="80"/>
      <c r="AG9" s="80"/>
      <c r="AH9" s="82"/>
      <c r="AI9" s="83">
        <f t="shared" si="10"/>
        <v>97000</v>
      </c>
    </row>
    <row r="10" spans="1:35" ht="19.5" customHeight="1">
      <c r="A10" s="1">
        <v>6</v>
      </c>
      <c r="B10" s="310" t="s">
        <v>127</v>
      </c>
      <c r="C10" s="3" t="s">
        <v>174</v>
      </c>
      <c r="D10" s="1">
        <v>12</v>
      </c>
      <c r="E10" s="1">
        <v>3</v>
      </c>
      <c r="F10" s="1">
        <f t="shared" si="0"/>
        <v>15</v>
      </c>
      <c r="G10" s="1">
        <v>22</v>
      </c>
      <c r="H10" s="1">
        <v>6</v>
      </c>
      <c r="I10" s="1">
        <f t="shared" si="1"/>
        <v>28</v>
      </c>
      <c r="J10" s="1">
        <v>2</v>
      </c>
      <c r="K10" s="1">
        <v>0</v>
      </c>
      <c r="L10" s="1">
        <f t="shared" si="2"/>
        <v>2</v>
      </c>
      <c r="M10" s="1">
        <v>15</v>
      </c>
      <c r="N10" s="43"/>
      <c r="O10" s="84"/>
      <c r="P10" s="85">
        <f t="shared" si="8"/>
        <v>6</v>
      </c>
      <c r="Q10" s="87" t="str">
        <f t="shared" si="3"/>
        <v>瀬戸内温泉スイミング</v>
      </c>
      <c r="R10" s="71">
        <f t="shared" si="4"/>
        <v>12</v>
      </c>
      <c r="S10" s="71">
        <f t="shared" si="4"/>
        <v>3</v>
      </c>
      <c r="T10" s="72">
        <f t="shared" si="12"/>
        <v>15</v>
      </c>
      <c r="U10" s="73">
        <f t="shared" si="5"/>
        <v>22</v>
      </c>
      <c r="V10" s="73">
        <f t="shared" si="5"/>
        <v>6</v>
      </c>
      <c r="W10" s="74">
        <f t="shared" si="13"/>
        <v>28</v>
      </c>
      <c r="X10" s="75">
        <f t="shared" si="14"/>
        <v>28000</v>
      </c>
      <c r="Y10" s="76">
        <f t="shared" si="6"/>
        <v>4</v>
      </c>
      <c r="Z10" s="77">
        <f t="shared" si="15"/>
        <v>8000</v>
      </c>
      <c r="AA10" s="1">
        <f t="shared" si="11"/>
        <v>15</v>
      </c>
      <c r="AB10" s="77">
        <f t="shared" si="9"/>
        <v>15000</v>
      </c>
      <c r="AC10" s="78">
        <v>5000</v>
      </c>
      <c r="AD10" s="79">
        <f t="shared" si="7"/>
        <v>56000</v>
      </c>
      <c r="AE10" s="80"/>
      <c r="AF10" s="80"/>
      <c r="AG10" s="80"/>
      <c r="AH10" s="82"/>
      <c r="AI10" s="83">
        <f t="shared" si="10"/>
        <v>56000</v>
      </c>
    </row>
    <row r="11" spans="1:35" ht="19.5" customHeight="1">
      <c r="A11" s="1">
        <v>7</v>
      </c>
      <c r="B11" s="310" t="s">
        <v>196</v>
      </c>
      <c r="C11" s="3" t="s">
        <v>193</v>
      </c>
      <c r="D11" s="1">
        <v>5</v>
      </c>
      <c r="E11" s="1">
        <v>1</v>
      </c>
      <c r="F11" s="1">
        <f t="shared" si="0"/>
        <v>6</v>
      </c>
      <c r="G11" s="1">
        <v>9</v>
      </c>
      <c r="H11" s="1">
        <v>2</v>
      </c>
      <c r="I11" s="1">
        <f t="shared" si="1"/>
        <v>11</v>
      </c>
      <c r="J11" s="1">
        <v>2</v>
      </c>
      <c r="K11" s="1">
        <v>0</v>
      </c>
      <c r="L11" s="1">
        <f t="shared" si="2"/>
        <v>2</v>
      </c>
      <c r="M11" s="1">
        <v>6</v>
      </c>
      <c r="N11" s="43"/>
      <c r="O11" s="84"/>
      <c r="P11" s="85">
        <f t="shared" si="8"/>
        <v>7</v>
      </c>
      <c r="Q11" s="70" t="str">
        <f t="shared" si="3"/>
        <v>朝倉スイムチーム</v>
      </c>
      <c r="R11" s="71">
        <f>D11</f>
        <v>5</v>
      </c>
      <c r="S11" s="71">
        <f>E11</f>
        <v>1</v>
      </c>
      <c r="T11" s="72">
        <f>R11+S11</f>
        <v>6</v>
      </c>
      <c r="U11" s="73">
        <f>G11</f>
        <v>9</v>
      </c>
      <c r="V11" s="73">
        <f>H11</f>
        <v>2</v>
      </c>
      <c r="W11" s="74">
        <f>U11+V11</f>
        <v>11</v>
      </c>
      <c r="X11" s="75">
        <f>W11*1000</f>
        <v>11000</v>
      </c>
      <c r="Y11" s="76">
        <f>(J11+L11)</f>
        <v>4</v>
      </c>
      <c r="Z11" s="77">
        <f>Y11*2000</f>
        <v>8000</v>
      </c>
      <c r="AA11" s="1">
        <f>M11</f>
        <v>6</v>
      </c>
      <c r="AB11" s="77">
        <f>AA11*1000</f>
        <v>6000</v>
      </c>
      <c r="AC11" s="78">
        <v>5000</v>
      </c>
      <c r="AD11" s="79">
        <f t="shared" si="7"/>
        <v>30000</v>
      </c>
      <c r="AE11" s="80"/>
      <c r="AF11" s="80"/>
      <c r="AG11" s="80"/>
      <c r="AH11" s="82"/>
      <c r="AI11" s="83">
        <f>AD11-AH11</f>
        <v>30000</v>
      </c>
    </row>
    <row r="12" spans="1:35" ht="19.5" customHeight="1">
      <c r="A12" s="1">
        <v>8</v>
      </c>
      <c r="B12" s="310" t="s">
        <v>151</v>
      </c>
      <c r="C12" s="3" t="s">
        <v>151</v>
      </c>
      <c r="D12" s="1">
        <v>6</v>
      </c>
      <c r="E12" s="1">
        <v>1</v>
      </c>
      <c r="F12" s="1">
        <f t="shared" si="0"/>
        <v>7</v>
      </c>
      <c r="G12" s="1">
        <v>11</v>
      </c>
      <c r="H12" s="1">
        <v>2</v>
      </c>
      <c r="I12" s="1">
        <f t="shared" si="1"/>
        <v>13</v>
      </c>
      <c r="J12" s="1">
        <v>2</v>
      </c>
      <c r="K12" s="1">
        <v>0</v>
      </c>
      <c r="L12" s="1">
        <f t="shared" si="2"/>
        <v>2</v>
      </c>
      <c r="M12" s="1">
        <v>8</v>
      </c>
      <c r="N12" s="43"/>
      <c r="O12" s="84"/>
      <c r="P12" s="85">
        <f t="shared" si="8"/>
        <v>8</v>
      </c>
      <c r="Q12" s="70" t="str">
        <f t="shared" si="3"/>
        <v>フィッタ新居浜</v>
      </c>
      <c r="R12" s="71">
        <f t="shared" si="4"/>
        <v>6</v>
      </c>
      <c r="S12" s="71">
        <f t="shared" si="4"/>
        <v>1</v>
      </c>
      <c r="T12" s="72">
        <f t="shared" si="12"/>
        <v>7</v>
      </c>
      <c r="U12" s="73">
        <f t="shared" si="5"/>
        <v>11</v>
      </c>
      <c r="V12" s="73">
        <f t="shared" si="5"/>
        <v>2</v>
      </c>
      <c r="W12" s="74">
        <f t="shared" si="13"/>
        <v>13</v>
      </c>
      <c r="X12" s="75">
        <f t="shared" si="14"/>
        <v>13000</v>
      </c>
      <c r="Y12" s="76">
        <f t="shared" si="6"/>
        <v>4</v>
      </c>
      <c r="Z12" s="77">
        <f t="shared" si="15"/>
        <v>8000</v>
      </c>
      <c r="AA12" s="1">
        <f t="shared" si="11"/>
        <v>8</v>
      </c>
      <c r="AB12" s="77">
        <f t="shared" si="9"/>
        <v>8000</v>
      </c>
      <c r="AC12" s="78">
        <v>5000</v>
      </c>
      <c r="AD12" s="79">
        <f t="shared" si="7"/>
        <v>34000</v>
      </c>
      <c r="AE12" s="80"/>
      <c r="AF12" s="80"/>
      <c r="AG12" s="80"/>
      <c r="AH12" s="82"/>
      <c r="AI12" s="83">
        <f t="shared" si="10"/>
        <v>34000</v>
      </c>
    </row>
    <row r="13" spans="1:35" ht="19.5" customHeight="1">
      <c r="A13" s="1">
        <v>9</v>
      </c>
      <c r="B13" s="3" t="s">
        <v>162</v>
      </c>
      <c r="C13" s="3" t="s">
        <v>162</v>
      </c>
      <c r="D13" s="1">
        <v>1</v>
      </c>
      <c r="E13" s="1">
        <v>3</v>
      </c>
      <c r="F13" s="1">
        <f>D13+E13</f>
        <v>4</v>
      </c>
      <c r="G13" s="1">
        <v>1</v>
      </c>
      <c r="H13" s="1">
        <v>6</v>
      </c>
      <c r="I13" s="1">
        <f>H13+G13</f>
        <v>7</v>
      </c>
      <c r="J13" s="1">
        <v>0</v>
      </c>
      <c r="K13" s="1">
        <v>0</v>
      </c>
      <c r="L13" s="1">
        <f>K13+J13</f>
        <v>0</v>
      </c>
      <c r="M13" s="1">
        <v>4</v>
      </c>
      <c r="N13" s="43"/>
      <c r="O13" s="84"/>
      <c r="P13" s="85"/>
      <c r="Q13" s="70"/>
      <c r="R13" s="71"/>
      <c r="S13" s="71"/>
      <c r="T13" s="72"/>
      <c r="U13" s="73"/>
      <c r="V13" s="73"/>
      <c r="W13" s="74"/>
      <c r="X13" s="75"/>
      <c r="Y13" s="76"/>
      <c r="Z13" s="77"/>
      <c r="AA13" s="1"/>
      <c r="AB13" s="77"/>
      <c r="AC13" s="78"/>
      <c r="AD13" s="79"/>
      <c r="AE13" s="80"/>
      <c r="AF13" s="80"/>
      <c r="AG13" s="80"/>
      <c r="AH13" s="82"/>
      <c r="AI13" s="83"/>
    </row>
    <row r="14" spans="1:35" ht="19.5" customHeight="1">
      <c r="A14" s="1">
        <v>10</v>
      </c>
      <c r="B14" s="3" t="s">
        <v>197</v>
      </c>
      <c r="C14" s="3" t="s">
        <v>195</v>
      </c>
      <c r="D14" s="1">
        <v>3</v>
      </c>
      <c r="E14" s="1">
        <v>2</v>
      </c>
      <c r="F14" s="1">
        <f>D14+E14</f>
        <v>5</v>
      </c>
      <c r="G14" s="1">
        <v>5</v>
      </c>
      <c r="H14" s="1">
        <v>3</v>
      </c>
      <c r="I14" s="1">
        <v>8</v>
      </c>
      <c r="J14" s="1">
        <v>0</v>
      </c>
      <c r="K14" s="1">
        <v>0</v>
      </c>
      <c r="L14" s="1">
        <f>K14+J14</f>
        <v>0</v>
      </c>
      <c r="M14" s="1">
        <v>5</v>
      </c>
      <c r="N14" s="43"/>
      <c r="O14" s="84"/>
      <c r="P14" s="85"/>
      <c r="Q14" s="70"/>
      <c r="R14" s="71"/>
      <c r="S14" s="71"/>
      <c r="T14" s="72"/>
      <c r="U14" s="73"/>
      <c r="V14" s="73"/>
      <c r="W14" s="74"/>
      <c r="X14" s="75"/>
      <c r="Y14" s="76"/>
      <c r="Z14" s="77"/>
      <c r="AA14" s="1"/>
      <c r="AB14" s="77"/>
      <c r="AC14" s="78"/>
      <c r="AD14" s="79"/>
      <c r="AE14" s="80"/>
      <c r="AF14" s="80"/>
      <c r="AG14" s="80"/>
      <c r="AH14" s="82"/>
      <c r="AI14" s="83"/>
    </row>
    <row r="15" spans="1:35" ht="19.5" customHeight="1">
      <c r="A15" s="1">
        <v>11</v>
      </c>
      <c r="B15" s="3" t="s">
        <v>128</v>
      </c>
      <c r="C15" s="3" t="s">
        <v>115</v>
      </c>
      <c r="D15" s="1">
        <v>9</v>
      </c>
      <c r="E15" s="1">
        <v>4</v>
      </c>
      <c r="F15" s="1">
        <f t="shared" si="0"/>
        <v>13</v>
      </c>
      <c r="G15" s="1">
        <v>16</v>
      </c>
      <c r="H15" s="1">
        <v>6</v>
      </c>
      <c r="I15" s="1">
        <f t="shared" si="1"/>
        <v>22</v>
      </c>
      <c r="J15" s="1">
        <v>0</v>
      </c>
      <c r="K15" s="1">
        <v>0</v>
      </c>
      <c r="L15" s="1">
        <f t="shared" si="2"/>
        <v>0</v>
      </c>
      <c r="M15" s="1">
        <v>13</v>
      </c>
      <c r="N15" s="43"/>
      <c r="O15" s="84"/>
      <c r="P15" s="85"/>
      <c r="Q15" s="70"/>
      <c r="R15" s="71">
        <f t="shared" si="4"/>
        <v>9</v>
      </c>
      <c r="S15" s="71">
        <f t="shared" si="4"/>
        <v>4</v>
      </c>
      <c r="T15" s="72">
        <f t="shared" si="12"/>
        <v>13</v>
      </c>
      <c r="U15" s="73">
        <f t="shared" si="5"/>
        <v>16</v>
      </c>
      <c r="V15" s="73">
        <f t="shared" si="5"/>
        <v>6</v>
      </c>
      <c r="W15" s="74">
        <f t="shared" si="13"/>
        <v>22</v>
      </c>
      <c r="X15" s="75">
        <f t="shared" si="14"/>
        <v>22000</v>
      </c>
      <c r="Y15" s="76">
        <f t="shared" si="6"/>
        <v>0</v>
      </c>
      <c r="Z15" s="77">
        <f t="shared" si="15"/>
        <v>0</v>
      </c>
      <c r="AA15" s="1">
        <f t="shared" si="11"/>
        <v>13</v>
      </c>
      <c r="AB15" s="77">
        <f t="shared" si="9"/>
        <v>13000</v>
      </c>
      <c r="AC15" s="78"/>
      <c r="AD15" s="79"/>
      <c r="AE15" s="80"/>
      <c r="AF15" s="80"/>
      <c r="AG15" s="80"/>
      <c r="AH15" s="82"/>
      <c r="AI15" s="83"/>
    </row>
    <row r="16" spans="1:35" ht="19.5" customHeight="1">
      <c r="A16" s="1">
        <v>12</v>
      </c>
      <c r="B16" s="3" t="s">
        <v>129</v>
      </c>
      <c r="C16" s="3" t="s">
        <v>130</v>
      </c>
      <c r="D16" s="1">
        <v>16</v>
      </c>
      <c r="E16" s="1">
        <v>21</v>
      </c>
      <c r="F16" s="1">
        <f t="shared" si="0"/>
        <v>37</v>
      </c>
      <c r="G16" s="1">
        <v>30</v>
      </c>
      <c r="H16" s="1">
        <v>41</v>
      </c>
      <c r="I16" s="1">
        <f t="shared" si="1"/>
        <v>71</v>
      </c>
      <c r="J16" s="1">
        <v>3</v>
      </c>
      <c r="K16" s="1">
        <v>6</v>
      </c>
      <c r="L16" s="1">
        <f t="shared" si="2"/>
        <v>9</v>
      </c>
      <c r="M16" s="1">
        <v>38</v>
      </c>
      <c r="N16" s="43"/>
      <c r="O16" s="84"/>
      <c r="P16" s="85"/>
      <c r="Q16" s="70"/>
      <c r="R16" s="71">
        <f t="shared" si="4"/>
        <v>16</v>
      </c>
      <c r="S16" s="71">
        <f t="shared" si="4"/>
        <v>21</v>
      </c>
      <c r="T16" s="72">
        <f t="shared" si="12"/>
        <v>37</v>
      </c>
      <c r="U16" s="73">
        <f t="shared" si="5"/>
        <v>30</v>
      </c>
      <c r="V16" s="73">
        <f t="shared" si="5"/>
        <v>41</v>
      </c>
      <c r="W16" s="74">
        <f t="shared" si="13"/>
        <v>71</v>
      </c>
      <c r="X16" s="75">
        <f t="shared" si="14"/>
        <v>71000</v>
      </c>
      <c r="Y16" s="76">
        <f t="shared" si="6"/>
        <v>12</v>
      </c>
      <c r="Z16" s="77">
        <f t="shared" si="15"/>
        <v>24000</v>
      </c>
      <c r="AA16" s="1">
        <f t="shared" si="11"/>
        <v>38</v>
      </c>
      <c r="AB16" s="77">
        <f t="shared" si="9"/>
        <v>38000</v>
      </c>
      <c r="AC16" s="78"/>
      <c r="AD16" s="79"/>
      <c r="AE16" s="80"/>
      <c r="AF16" s="80"/>
      <c r="AG16" s="80"/>
      <c r="AH16" s="82"/>
      <c r="AI16" s="83"/>
    </row>
    <row r="17" spans="1:35" ht="19.5" customHeight="1">
      <c r="A17" s="1">
        <v>13</v>
      </c>
      <c r="B17" s="3" t="s">
        <v>131</v>
      </c>
      <c r="C17" s="3" t="s">
        <v>116</v>
      </c>
      <c r="D17" s="1">
        <v>11</v>
      </c>
      <c r="E17" s="1">
        <v>9</v>
      </c>
      <c r="F17" s="1">
        <f t="shared" si="0"/>
        <v>20</v>
      </c>
      <c r="G17" s="1">
        <v>21</v>
      </c>
      <c r="H17" s="1">
        <v>17</v>
      </c>
      <c r="I17" s="1">
        <f t="shared" si="1"/>
        <v>38</v>
      </c>
      <c r="J17" s="1">
        <v>4</v>
      </c>
      <c r="K17" s="1">
        <v>6</v>
      </c>
      <c r="L17" s="1">
        <f t="shared" si="2"/>
        <v>10</v>
      </c>
      <c r="M17" s="1">
        <v>17</v>
      </c>
      <c r="N17" s="43"/>
      <c r="O17" s="84"/>
      <c r="P17" s="85"/>
      <c r="Q17" s="70"/>
      <c r="R17" s="71">
        <f t="shared" si="4"/>
        <v>11</v>
      </c>
      <c r="S17" s="71">
        <f t="shared" si="4"/>
        <v>9</v>
      </c>
      <c r="T17" s="72">
        <f t="shared" si="12"/>
        <v>20</v>
      </c>
      <c r="U17" s="73">
        <f t="shared" si="5"/>
        <v>21</v>
      </c>
      <c r="V17" s="73">
        <f t="shared" si="5"/>
        <v>17</v>
      </c>
      <c r="W17" s="74">
        <f t="shared" si="13"/>
        <v>38</v>
      </c>
      <c r="X17" s="75">
        <f t="shared" si="14"/>
        <v>38000</v>
      </c>
      <c r="Y17" s="76">
        <f t="shared" si="6"/>
        <v>14</v>
      </c>
      <c r="Z17" s="77">
        <f t="shared" si="15"/>
        <v>28000</v>
      </c>
      <c r="AA17" s="1">
        <f t="shared" si="11"/>
        <v>17</v>
      </c>
      <c r="AB17" s="77">
        <f t="shared" si="9"/>
        <v>17000</v>
      </c>
      <c r="AC17" s="78"/>
      <c r="AD17" s="79"/>
      <c r="AE17" s="80"/>
      <c r="AF17" s="80"/>
      <c r="AG17" s="80"/>
      <c r="AH17" s="82"/>
      <c r="AI17" s="83"/>
    </row>
    <row r="18" spans="1:35" ht="19.5" customHeight="1">
      <c r="A18" s="1">
        <v>14</v>
      </c>
      <c r="B18" s="3" t="s">
        <v>155</v>
      </c>
      <c r="C18" s="3" t="s">
        <v>155</v>
      </c>
      <c r="D18" s="1">
        <v>12</v>
      </c>
      <c r="E18" s="1">
        <v>7</v>
      </c>
      <c r="F18" s="1">
        <f t="shared" si="0"/>
        <v>19</v>
      </c>
      <c r="G18" s="1">
        <v>18</v>
      </c>
      <c r="H18" s="1">
        <v>13</v>
      </c>
      <c r="I18" s="1">
        <f t="shared" si="1"/>
        <v>31</v>
      </c>
      <c r="J18" s="1">
        <v>4</v>
      </c>
      <c r="K18" s="1">
        <v>2</v>
      </c>
      <c r="L18" s="1">
        <f t="shared" si="2"/>
        <v>6</v>
      </c>
      <c r="M18" s="1">
        <v>17</v>
      </c>
      <c r="N18" s="43"/>
      <c r="O18" s="84"/>
      <c r="P18" s="85"/>
      <c r="Q18" s="70" t="str">
        <f t="shared" si="3"/>
        <v>フィッタ重信</v>
      </c>
      <c r="R18" s="71">
        <f t="shared" si="4"/>
        <v>12</v>
      </c>
      <c r="S18" s="71">
        <f t="shared" si="4"/>
        <v>7</v>
      </c>
      <c r="T18" s="72">
        <f t="shared" si="12"/>
        <v>19</v>
      </c>
      <c r="U18" s="73">
        <f t="shared" si="5"/>
        <v>18</v>
      </c>
      <c r="V18" s="73">
        <f t="shared" si="5"/>
        <v>13</v>
      </c>
      <c r="W18" s="74">
        <f t="shared" si="13"/>
        <v>31</v>
      </c>
      <c r="X18" s="75">
        <f t="shared" si="14"/>
        <v>31000</v>
      </c>
      <c r="Y18" s="76">
        <f t="shared" si="6"/>
        <v>10</v>
      </c>
      <c r="Z18" s="77">
        <f t="shared" si="15"/>
        <v>20000</v>
      </c>
      <c r="AA18" s="1">
        <f t="shared" si="11"/>
        <v>17</v>
      </c>
      <c r="AB18" s="77">
        <f t="shared" si="9"/>
        <v>17000</v>
      </c>
      <c r="AC18" s="78"/>
      <c r="AD18" s="79"/>
      <c r="AE18" s="80"/>
      <c r="AF18" s="80"/>
      <c r="AG18" s="80"/>
      <c r="AH18" s="82"/>
      <c r="AI18" s="83"/>
    </row>
    <row r="19" spans="1:35" ht="19.5" customHeight="1">
      <c r="A19" s="1">
        <v>15</v>
      </c>
      <c r="B19" s="3" t="s">
        <v>132</v>
      </c>
      <c r="C19" s="3" t="s">
        <v>117</v>
      </c>
      <c r="D19" s="1">
        <v>8</v>
      </c>
      <c r="E19" s="1">
        <v>5</v>
      </c>
      <c r="F19" s="1">
        <f t="shared" si="0"/>
        <v>13</v>
      </c>
      <c r="G19" s="1">
        <v>13</v>
      </c>
      <c r="H19" s="1">
        <v>9</v>
      </c>
      <c r="I19" s="1">
        <f t="shared" si="1"/>
        <v>22</v>
      </c>
      <c r="J19" s="1">
        <v>0</v>
      </c>
      <c r="K19" s="1">
        <v>0</v>
      </c>
      <c r="L19" s="1">
        <f t="shared" si="2"/>
        <v>0</v>
      </c>
      <c r="M19" s="1">
        <v>13</v>
      </c>
      <c r="N19" s="43"/>
      <c r="O19" s="84"/>
      <c r="P19" s="85">
        <f>P12+1</f>
        <v>9</v>
      </c>
      <c r="Q19" s="70" t="str">
        <f t="shared" si="3"/>
        <v>石原スポーツクラブ</v>
      </c>
      <c r="R19" s="71">
        <f t="shared" si="4"/>
        <v>8</v>
      </c>
      <c r="S19" s="71">
        <f t="shared" si="4"/>
        <v>5</v>
      </c>
      <c r="T19" s="72">
        <f t="shared" si="12"/>
        <v>13</v>
      </c>
      <c r="U19" s="73">
        <f t="shared" si="5"/>
        <v>13</v>
      </c>
      <c r="V19" s="73">
        <f t="shared" si="5"/>
        <v>9</v>
      </c>
      <c r="W19" s="74">
        <f t="shared" si="13"/>
        <v>22</v>
      </c>
      <c r="X19" s="75">
        <f t="shared" si="14"/>
        <v>22000</v>
      </c>
      <c r="Y19" s="76">
        <f t="shared" si="6"/>
        <v>0</v>
      </c>
      <c r="Z19" s="77">
        <f t="shared" si="15"/>
        <v>0</v>
      </c>
      <c r="AA19" s="1">
        <f t="shared" si="11"/>
        <v>13</v>
      </c>
      <c r="AB19" s="77">
        <f t="shared" si="9"/>
        <v>13000</v>
      </c>
      <c r="AC19" s="78">
        <v>5000</v>
      </c>
      <c r="AD19" s="79">
        <f aca="true" t="shared" si="16" ref="AD19:AD28">IF(F19=0,0,X19+Z19+AB19+AC19)</f>
        <v>40000</v>
      </c>
      <c r="AE19" s="80"/>
      <c r="AF19" s="80"/>
      <c r="AG19" s="80"/>
      <c r="AH19" s="82"/>
      <c r="AI19" s="83">
        <f t="shared" si="10"/>
        <v>40000</v>
      </c>
    </row>
    <row r="20" spans="1:35" ht="19.5" customHeight="1">
      <c r="A20" s="1">
        <v>16</v>
      </c>
      <c r="B20" s="3" t="s">
        <v>114</v>
      </c>
      <c r="C20" s="3" t="s">
        <v>114</v>
      </c>
      <c r="D20" s="1">
        <v>21</v>
      </c>
      <c r="E20" s="1">
        <v>10</v>
      </c>
      <c r="F20" s="1">
        <f t="shared" si="0"/>
        <v>31</v>
      </c>
      <c r="G20" s="1">
        <v>31</v>
      </c>
      <c r="H20" s="1">
        <v>17</v>
      </c>
      <c r="I20" s="1">
        <f t="shared" si="1"/>
        <v>48</v>
      </c>
      <c r="J20" s="1">
        <v>8</v>
      </c>
      <c r="K20" s="1">
        <v>4</v>
      </c>
      <c r="L20" s="1">
        <f t="shared" si="2"/>
        <v>12</v>
      </c>
      <c r="M20" s="1">
        <v>32</v>
      </c>
      <c r="N20" s="43"/>
      <c r="O20" s="84"/>
      <c r="P20" s="85">
        <f>P19+1</f>
        <v>10</v>
      </c>
      <c r="Q20" s="70" t="str">
        <f t="shared" si="3"/>
        <v>フィッタ松山</v>
      </c>
      <c r="R20" s="71">
        <f t="shared" si="4"/>
        <v>21</v>
      </c>
      <c r="S20" s="71">
        <f t="shared" si="4"/>
        <v>10</v>
      </c>
      <c r="T20" s="72">
        <f t="shared" si="12"/>
        <v>31</v>
      </c>
      <c r="U20" s="73">
        <f t="shared" si="5"/>
        <v>31</v>
      </c>
      <c r="V20" s="73">
        <f t="shared" si="5"/>
        <v>17</v>
      </c>
      <c r="W20" s="74">
        <f t="shared" si="13"/>
        <v>48</v>
      </c>
      <c r="X20" s="75">
        <f t="shared" si="14"/>
        <v>48000</v>
      </c>
      <c r="Y20" s="76">
        <f t="shared" si="6"/>
        <v>20</v>
      </c>
      <c r="Z20" s="77">
        <f t="shared" si="15"/>
        <v>40000</v>
      </c>
      <c r="AA20" s="1">
        <f t="shared" si="11"/>
        <v>32</v>
      </c>
      <c r="AB20" s="77">
        <f t="shared" si="9"/>
        <v>32000</v>
      </c>
      <c r="AC20" s="78">
        <v>5000</v>
      </c>
      <c r="AD20" s="79">
        <f t="shared" si="16"/>
        <v>125000</v>
      </c>
      <c r="AE20" s="80"/>
      <c r="AF20" s="80"/>
      <c r="AG20" s="80"/>
      <c r="AH20" s="82"/>
      <c r="AI20" s="83">
        <f t="shared" si="10"/>
        <v>125000</v>
      </c>
    </row>
    <row r="21" spans="1:35" ht="19.5" customHeight="1">
      <c r="A21" s="1">
        <v>17</v>
      </c>
      <c r="B21" s="3" t="s">
        <v>175</v>
      </c>
      <c r="C21" s="3" t="s">
        <v>133</v>
      </c>
      <c r="D21" s="1">
        <v>11</v>
      </c>
      <c r="E21" s="1">
        <v>14</v>
      </c>
      <c r="F21" s="1">
        <f t="shared" si="0"/>
        <v>25</v>
      </c>
      <c r="G21" s="1">
        <v>20</v>
      </c>
      <c r="H21" s="1">
        <v>25</v>
      </c>
      <c r="I21" s="1">
        <f t="shared" si="1"/>
        <v>45</v>
      </c>
      <c r="J21" s="1">
        <v>4</v>
      </c>
      <c r="K21" s="1">
        <v>4</v>
      </c>
      <c r="L21" s="1">
        <f t="shared" si="2"/>
        <v>8</v>
      </c>
      <c r="M21" s="1">
        <v>26</v>
      </c>
      <c r="N21" s="43"/>
      <c r="O21" s="84"/>
      <c r="P21" s="85">
        <f>P20+1</f>
        <v>11</v>
      </c>
      <c r="Q21" s="70" t="str">
        <f t="shared" si="3"/>
        <v>フィッタエミフルＭＡＳＡＫＩ</v>
      </c>
      <c r="R21" s="71">
        <f t="shared" si="4"/>
        <v>11</v>
      </c>
      <c r="S21" s="71">
        <f t="shared" si="4"/>
        <v>14</v>
      </c>
      <c r="T21" s="72">
        <f>R21+S21</f>
        <v>25</v>
      </c>
      <c r="U21" s="73">
        <f t="shared" si="5"/>
        <v>20</v>
      </c>
      <c r="V21" s="73">
        <f t="shared" si="5"/>
        <v>25</v>
      </c>
      <c r="W21" s="74">
        <f>U21+V21</f>
        <v>45</v>
      </c>
      <c r="X21" s="75">
        <f t="shared" si="14"/>
        <v>45000</v>
      </c>
      <c r="Y21" s="76">
        <f t="shared" si="6"/>
        <v>12</v>
      </c>
      <c r="Z21" s="77">
        <f t="shared" si="15"/>
        <v>24000</v>
      </c>
      <c r="AA21" s="1">
        <f>M21</f>
        <v>26</v>
      </c>
      <c r="AB21" s="77">
        <f t="shared" si="9"/>
        <v>26000</v>
      </c>
      <c r="AC21" s="78">
        <v>5000</v>
      </c>
      <c r="AD21" s="79">
        <f t="shared" si="16"/>
        <v>100000</v>
      </c>
      <c r="AE21" s="80"/>
      <c r="AF21" s="80"/>
      <c r="AG21" s="80"/>
      <c r="AH21" s="82"/>
      <c r="AI21" s="83">
        <f t="shared" si="10"/>
        <v>100000</v>
      </c>
    </row>
    <row r="22" spans="1:35" ht="19.5" customHeight="1">
      <c r="A22" s="1">
        <v>18</v>
      </c>
      <c r="B22" s="3" t="s">
        <v>134</v>
      </c>
      <c r="C22" s="3" t="s">
        <v>135</v>
      </c>
      <c r="D22" s="1">
        <v>8</v>
      </c>
      <c r="E22" s="1">
        <v>7</v>
      </c>
      <c r="F22" s="1">
        <f t="shared" si="0"/>
        <v>15</v>
      </c>
      <c r="G22" s="1">
        <v>15</v>
      </c>
      <c r="H22" s="1">
        <v>11</v>
      </c>
      <c r="I22" s="1">
        <f t="shared" si="1"/>
        <v>26</v>
      </c>
      <c r="J22" s="1">
        <v>0</v>
      </c>
      <c r="K22" s="1">
        <v>0</v>
      </c>
      <c r="L22" s="1">
        <f t="shared" si="2"/>
        <v>0</v>
      </c>
      <c r="M22" s="1">
        <v>15</v>
      </c>
      <c r="N22" s="43"/>
      <c r="O22" s="84"/>
      <c r="P22" s="85">
        <f>P21+1</f>
        <v>12</v>
      </c>
      <c r="Q22" s="70" t="str">
        <f t="shared" si="3"/>
        <v>コナミスポーツクラブ松山</v>
      </c>
      <c r="R22" s="71">
        <f t="shared" si="4"/>
        <v>8</v>
      </c>
      <c r="S22" s="71">
        <f t="shared" si="4"/>
        <v>7</v>
      </c>
      <c r="T22" s="72">
        <f>R22+S22</f>
        <v>15</v>
      </c>
      <c r="U22" s="73">
        <f t="shared" si="5"/>
        <v>15</v>
      </c>
      <c r="V22" s="73">
        <f t="shared" si="5"/>
        <v>11</v>
      </c>
      <c r="W22" s="74">
        <f>U22+V22</f>
        <v>26</v>
      </c>
      <c r="X22" s="75">
        <f>W22*1000</f>
        <v>26000</v>
      </c>
      <c r="Y22" s="76">
        <f>(J22+L22)</f>
        <v>0</v>
      </c>
      <c r="Z22" s="77">
        <f>Y22*2000</f>
        <v>0</v>
      </c>
      <c r="AA22" s="1">
        <f>M22</f>
        <v>15</v>
      </c>
      <c r="AB22" s="77">
        <f t="shared" si="9"/>
        <v>15000</v>
      </c>
      <c r="AC22" s="78">
        <v>5000</v>
      </c>
      <c r="AD22" s="79">
        <f t="shared" si="16"/>
        <v>46000</v>
      </c>
      <c r="AE22" s="80"/>
      <c r="AF22" s="80"/>
      <c r="AG22" s="80"/>
      <c r="AH22" s="82"/>
      <c r="AI22" s="83">
        <f>AD22-AH22</f>
        <v>46000</v>
      </c>
    </row>
    <row r="23" spans="1:35" ht="19.5" customHeight="1">
      <c r="A23" s="1">
        <v>19</v>
      </c>
      <c r="B23" s="3" t="s">
        <v>183</v>
      </c>
      <c r="C23" s="3" t="s">
        <v>184</v>
      </c>
      <c r="D23" s="1">
        <v>0</v>
      </c>
      <c r="E23" s="1">
        <v>3</v>
      </c>
      <c r="F23" s="1">
        <f>D23+E23</f>
        <v>3</v>
      </c>
      <c r="G23" s="1">
        <v>0</v>
      </c>
      <c r="H23" s="1">
        <v>6</v>
      </c>
      <c r="I23" s="1">
        <f>H23+G23</f>
        <v>6</v>
      </c>
      <c r="J23" s="1">
        <v>0</v>
      </c>
      <c r="K23" s="1">
        <v>0</v>
      </c>
      <c r="L23" s="1">
        <f>K23+J23</f>
        <v>0</v>
      </c>
      <c r="M23" s="1">
        <v>3</v>
      </c>
      <c r="N23" s="43"/>
      <c r="O23" s="84"/>
      <c r="P23" s="85"/>
      <c r="Q23" s="70"/>
      <c r="R23" s="71"/>
      <c r="S23" s="71"/>
      <c r="T23" s="72"/>
      <c r="U23" s="73"/>
      <c r="V23" s="73"/>
      <c r="W23" s="74"/>
      <c r="X23" s="75"/>
      <c r="Y23" s="76"/>
      <c r="Z23" s="77"/>
      <c r="AA23" s="1"/>
      <c r="AB23" s="77"/>
      <c r="AC23" s="78"/>
      <c r="AD23" s="79"/>
      <c r="AE23" s="80"/>
      <c r="AF23" s="80"/>
      <c r="AG23" s="80"/>
      <c r="AH23" s="82"/>
      <c r="AI23" s="83"/>
    </row>
    <row r="24" spans="1:35" ht="19.5" customHeight="1">
      <c r="A24" s="1">
        <v>20</v>
      </c>
      <c r="B24" s="3" t="s">
        <v>185</v>
      </c>
      <c r="C24" s="3" t="s">
        <v>186</v>
      </c>
      <c r="D24" s="1">
        <v>6</v>
      </c>
      <c r="E24" s="1">
        <v>2</v>
      </c>
      <c r="F24" s="1">
        <f>D24+E24</f>
        <v>8</v>
      </c>
      <c r="G24" s="1">
        <v>11</v>
      </c>
      <c r="H24" s="1">
        <v>2</v>
      </c>
      <c r="I24" s="1">
        <f>H24+G24</f>
        <v>13</v>
      </c>
      <c r="J24" s="1">
        <v>2</v>
      </c>
      <c r="K24" s="1">
        <v>0</v>
      </c>
      <c r="L24" s="1">
        <f>K24+J24</f>
        <v>2</v>
      </c>
      <c r="M24" s="1">
        <v>8</v>
      </c>
      <c r="N24" s="43"/>
      <c r="O24" s="84"/>
      <c r="P24" s="85"/>
      <c r="Q24" s="70"/>
      <c r="R24" s="71"/>
      <c r="S24" s="71"/>
      <c r="T24" s="72"/>
      <c r="U24" s="73"/>
      <c r="V24" s="73"/>
      <c r="W24" s="74"/>
      <c r="X24" s="75"/>
      <c r="Y24" s="76"/>
      <c r="Z24" s="77"/>
      <c r="AA24" s="1"/>
      <c r="AB24" s="77"/>
      <c r="AC24" s="78"/>
      <c r="AD24" s="79"/>
      <c r="AE24" s="80"/>
      <c r="AF24" s="80"/>
      <c r="AG24" s="80"/>
      <c r="AH24" s="82"/>
      <c r="AI24" s="83"/>
    </row>
    <row r="25" spans="1:35" ht="19.5" customHeight="1">
      <c r="A25" s="1">
        <v>21</v>
      </c>
      <c r="B25" s="3" t="s">
        <v>192</v>
      </c>
      <c r="C25" s="3" t="s">
        <v>192</v>
      </c>
      <c r="D25" s="1">
        <v>0</v>
      </c>
      <c r="E25" s="1">
        <v>1</v>
      </c>
      <c r="F25" s="1">
        <f>D25+E25</f>
        <v>1</v>
      </c>
      <c r="G25" s="1">
        <v>0</v>
      </c>
      <c r="H25" s="1">
        <v>1</v>
      </c>
      <c r="I25" s="1">
        <f>H25+G25</f>
        <v>1</v>
      </c>
      <c r="J25" s="1">
        <v>0</v>
      </c>
      <c r="K25" s="1">
        <v>0</v>
      </c>
      <c r="L25" s="1">
        <f>K25+J25</f>
        <v>0</v>
      </c>
      <c r="M25" s="1">
        <v>1</v>
      </c>
      <c r="N25" s="43"/>
      <c r="O25" s="84"/>
      <c r="P25" s="85"/>
      <c r="Q25" s="70"/>
      <c r="R25" s="71"/>
      <c r="S25" s="71"/>
      <c r="T25" s="72"/>
      <c r="U25" s="73"/>
      <c r="V25" s="73"/>
      <c r="W25" s="74"/>
      <c r="X25" s="75"/>
      <c r="Y25" s="76"/>
      <c r="Z25" s="77"/>
      <c r="AA25" s="1"/>
      <c r="AB25" s="77"/>
      <c r="AC25" s="78"/>
      <c r="AD25" s="79"/>
      <c r="AE25" s="80"/>
      <c r="AF25" s="80"/>
      <c r="AG25" s="80"/>
      <c r="AH25" s="82"/>
      <c r="AI25" s="83"/>
    </row>
    <row r="26" spans="1:35" ht="19.5" customHeight="1">
      <c r="A26" s="1">
        <v>22</v>
      </c>
      <c r="B26" s="3" t="s">
        <v>160</v>
      </c>
      <c r="C26" s="3" t="s">
        <v>176</v>
      </c>
      <c r="D26" s="1">
        <v>2</v>
      </c>
      <c r="E26" s="1">
        <v>0</v>
      </c>
      <c r="F26" s="1">
        <f t="shared" si="0"/>
        <v>2</v>
      </c>
      <c r="G26" s="1">
        <v>3</v>
      </c>
      <c r="H26" s="1">
        <v>0</v>
      </c>
      <c r="I26" s="1">
        <f t="shared" si="1"/>
        <v>3</v>
      </c>
      <c r="J26" s="1">
        <v>0</v>
      </c>
      <c r="K26" s="1">
        <v>0</v>
      </c>
      <c r="L26" s="1">
        <f t="shared" si="2"/>
        <v>0</v>
      </c>
      <c r="M26" s="1">
        <v>2</v>
      </c>
      <c r="N26" s="43"/>
      <c r="O26" s="84"/>
      <c r="P26" s="85">
        <f>P22+1</f>
        <v>13</v>
      </c>
      <c r="Q26" s="70" t="str">
        <f t="shared" si="3"/>
        <v>ＭＥＳＳＡ</v>
      </c>
      <c r="R26" s="71">
        <f t="shared" si="4"/>
        <v>2</v>
      </c>
      <c r="S26" s="71">
        <f t="shared" si="4"/>
        <v>0</v>
      </c>
      <c r="T26" s="72">
        <f>R26+S26</f>
        <v>2</v>
      </c>
      <c r="U26" s="73">
        <f t="shared" si="5"/>
        <v>3</v>
      </c>
      <c r="V26" s="73">
        <f t="shared" si="5"/>
        <v>0</v>
      </c>
      <c r="W26" s="74">
        <f>U26+V26</f>
        <v>3</v>
      </c>
      <c r="X26" s="75">
        <f>W26*1000</f>
        <v>3000</v>
      </c>
      <c r="Y26" s="76">
        <f>(J26+L26)</f>
        <v>0</v>
      </c>
      <c r="Z26" s="77">
        <f>Y26*2000</f>
        <v>0</v>
      </c>
      <c r="AA26" s="1">
        <f>M26</f>
        <v>2</v>
      </c>
      <c r="AB26" s="77">
        <f t="shared" si="9"/>
        <v>2000</v>
      </c>
      <c r="AC26" s="78">
        <v>5000</v>
      </c>
      <c r="AD26" s="79">
        <f t="shared" si="16"/>
        <v>10000</v>
      </c>
      <c r="AE26" s="80"/>
      <c r="AF26" s="80"/>
      <c r="AG26" s="80"/>
      <c r="AH26" s="82"/>
      <c r="AI26" s="83">
        <f>AD26-AH26</f>
        <v>10000</v>
      </c>
    </row>
    <row r="27" spans="1:35" ht="19.5" customHeight="1">
      <c r="A27" s="1">
        <v>23</v>
      </c>
      <c r="B27" s="3" t="s">
        <v>177</v>
      </c>
      <c r="C27" s="3" t="s">
        <v>178</v>
      </c>
      <c r="D27" s="1">
        <v>2</v>
      </c>
      <c r="E27" s="1">
        <v>4</v>
      </c>
      <c r="F27" s="1">
        <f t="shared" si="0"/>
        <v>6</v>
      </c>
      <c r="G27" s="1">
        <v>4</v>
      </c>
      <c r="H27" s="1">
        <v>8</v>
      </c>
      <c r="I27" s="1">
        <f t="shared" si="1"/>
        <v>12</v>
      </c>
      <c r="J27" s="1">
        <v>0</v>
      </c>
      <c r="K27" s="1">
        <v>0</v>
      </c>
      <c r="L27" s="1">
        <f t="shared" si="2"/>
        <v>0</v>
      </c>
      <c r="M27" s="1">
        <v>6</v>
      </c>
      <c r="N27" s="43"/>
      <c r="O27" s="84"/>
      <c r="P27" s="85">
        <f>P26+1</f>
        <v>14</v>
      </c>
      <c r="Q27" s="70" t="str">
        <f t="shared" si="3"/>
        <v>Ｒｙｕｏｗスイミングスクール</v>
      </c>
      <c r="R27" s="71">
        <f t="shared" si="4"/>
        <v>2</v>
      </c>
      <c r="S27" s="71">
        <f t="shared" si="4"/>
        <v>4</v>
      </c>
      <c r="T27" s="72">
        <f t="shared" si="12"/>
        <v>6</v>
      </c>
      <c r="U27" s="73">
        <f t="shared" si="5"/>
        <v>4</v>
      </c>
      <c r="V27" s="73">
        <f t="shared" si="5"/>
        <v>8</v>
      </c>
      <c r="W27" s="74">
        <f t="shared" si="13"/>
        <v>12</v>
      </c>
      <c r="X27" s="75">
        <f t="shared" si="14"/>
        <v>12000</v>
      </c>
      <c r="Y27" s="76">
        <f t="shared" si="6"/>
        <v>0</v>
      </c>
      <c r="Z27" s="77">
        <f t="shared" si="15"/>
        <v>0</v>
      </c>
      <c r="AA27" s="1">
        <f t="shared" si="11"/>
        <v>6</v>
      </c>
      <c r="AB27" s="77">
        <f t="shared" si="9"/>
        <v>6000</v>
      </c>
      <c r="AC27" s="78">
        <v>5000</v>
      </c>
      <c r="AD27" s="79">
        <f t="shared" si="16"/>
        <v>23000</v>
      </c>
      <c r="AE27" s="80"/>
      <c r="AF27" s="80"/>
      <c r="AG27" s="80"/>
      <c r="AH27" s="82"/>
      <c r="AI27" s="83">
        <f t="shared" si="10"/>
        <v>23000</v>
      </c>
    </row>
    <row r="28" spans="1:35" ht="19.5" customHeight="1">
      <c r="A28" s="1">
        <v>24</v>
      </c>
      <c r="B28" s="3" t="s">
        <v>179</v>
      </c>
      <c r="C28" s="3" t="s">
        <v>136</v>
      </c>
      <c r="D28" s="1">
        <v>8</v>
      </c>
      <c r="E28" s="1">
        <v>4</v>
      </c>
      <c r="F28" s="1">
        <f t="shared" si="0"/>
        <v>12</v>
      </c>
      <c r="G28" s="1">
        <v>15</v>
      </c>
      <c r="H28" s="1">
        <v>6</v>
      </c>
      <c r="I28" s="1">
        <f t="shared" si="1"/>
        <v>21</v>
      </c>
      <c r="J28" s="1">
        <v>1</v>
      </c>
      <c r="K28" s="1">
        <v>0</v>
      </c>
      <c r="L28" s="1">
        <f t="shared" si="2"/>
        <v>1</v>
      </c>
      <c r="M28" s="1">
        <v>12</v>
      </c>
      <c r="N28" s="43"/>
      <c r="O28" s="84" t="s">
        <v>62</v>
      </c>
      <c r="P28" s="85">
        <f>P27+1</f>
        <v>15</v>
      </c>
      <c r="Q28" s="70" t="str">
        <f t="shared" si="3"/>
        <v>リーステーション</v>
      </c>
      <c r="R28" s="71">
        <f t="shared" si="4"/>
        <v>8</v>
      </c>
      <c r="S28" s="71">
        <f t="shared" si="4"/>
        <v>4</v>
      </c>
      <c r="T28" s="72">
        <f t="shared" si="12"/>
        <v>12</v>
      </c>
      <c r="U28" s="73">
        <f t="shared" si="5"/>
        <v>15</v>
      </c>
      <c r="V28" s="73">
        <f t="shared" si="5"/>
        <v>6</v>
      </c>
      <c r="W28" s="74">
        <f t="shared" si="13"/>
        <v>21</v>
      </c>
      <c r="X28" s="75">
        <f t="shared" si="14"/>
        <v>21000</v>
      </c>
      <c r="Y28" s="76">
        <f t="shared" si="6"/>
        <v>2</v>
      </c>
      <c r="Z28" s="77">
        <f t="shared" si="15"/>
        <v>4000</v>
      </c>
      <c r="AA28" s="1">
        <f t="shared" si="11"/>
        <v>12</v>
      </c>
      <c r="AB28" s="77">
        <f t="shared" si="9"/>
        <v>12000</v>
      </c>
      <c r="AC28" s="78">
        <v>5000</v>
      </c>
      <c r="AD28" s="79">
        <f t="shared" si="16"/>
        <v>42000</v>
      </c>
      <c r="AE28" s="80"/>
      <c r="AF28" s="80"/>
      <c r="AG28" s="80"/>
      <c r="AH28" s="82"/>
      <c r="AI28" s="83">
        <f t="shared" si="10"/>
        <v>42000</v>
      </c>
    </row>
    <row r="29" spans="1:35" ht="19.5" customHeight="1">
      <c r="A29" s="1">
        <v>25</v>
      </c>
      <c r="B29" s="3" t="s">
        <v>137</v>
      </c>
      <c r="C29" s="3" t="s">
        <v>138</v>
      </c>
      <c r="D29" s="1">
        <v>9</v>
      </c>
      <c r="E29" s="1">
        <v>12</v>
      </c>
      <c r="F29" s="1">
        <f t="shared" si="0"/>
        <v>21</v>
      </c>
      <c r="G29" s="1">
        <v>18</v>
      </c>
      <c r="H29" s="1">
        <v>23</v>
      </c>
      <c r="I29" s="1">
        <f t="shared" si="1"/>
        <v>41</v>
      </c>
      <c r="J29" s="1">
        <v>2</v>
      </c>
      <c r="K29" s="1">
        <v>2</v>
      </c>
      <c r="L29" s="1">
        <f t="shared" si="2"/>
        <v>4</v>
      </c>
      <c r="M29" s="1">
        <v>21</v>
      </c>
      <c r="N29" s="43"/>
      <c r="O29" s="84"/>
      <c r="P29" s="85"/>
      <c r="Q29" s="70" t="str">
        <f t="shared" si="3"/>
        <v>八幡浜市民スポーツセンター</v>
      </c>
      <c r="R29" s="71">
        <f t="shared" si="4"/>
        <v>9</v>
      </c>
      <c r="S29" s="71">
        <f t="shared" si="4"/>
        <v>12</v>
      </c>
      <c r="T29" s="72">
        <f t="shared" si="12"/>
        <v>21</v>
      </c>
      <c r="U29" s="73">
        <f t="shared" si="5"/>
        <v>18</v>
      </c>
      <c r="V29" s="73">
        <f t="shared" si="5"/>
        <v>23</v>
      </c>
      <c r="W29" s="74">
        <f t="shared" si="13"/>
        <v>41</v>
      </c>
      <c r="X29" s="75">
        <f t="shared" si="14"/>
        <v>41000</v>
      </c>
      <c r="Y29" s="76">
        <f t="shared" si="6"/>
        <v>6</v>
      </c>
      <c r="Z29" s="77">
        <f t="shared" si="15"/>
        <v>12000</v>
      </c>
      <c r="AA29" s="1">
        <f t="shared" si="11"/>
        <v>21</v>
      </c>
      <c r="AB29" s="77">
        <f t="shared" si="9"/>
        <v>21000</v>
      </c>
      <c r="AC29" s="78"/>
      <c r="AD29" s="79"/>
      <c r="AE29" s="80"/>
      <c r="AF29" s="80"/>
      <c r="AG29" s="80"/>
      <c r="AH29" s="82"/>
      <c r="AI29" s="83"/>
    </row>
    <row r="30" spans="1:35" ht="19.5" customHeight="1">
      <c r="A30" s="1">
        <v>26</v>
      </c>
      <c r="B30" s="3" t="s">
        <v>194</v>
      </c>
      <c r="C30" s="3" t="s">
        <v>194</v>
      </c>
      <c r="D30" s="1">
        <v>7</v>
      </c>
      <c r="E30" s="1">
        <v>12</v>
      </c>
      <c r="F30" s="1">
        <f t="shared" si="0"/>
        <v>19</v>
      </c>
      <c r="G30" s="1">
        <v>11</v>
      </c>
      <c r="H30" s="1">
        <v>22</v>
      </c>
      <c r="I30" s="1">
        <f t="shared" si="1"/>
        <v>33</v>
      </c>
      <c r="J30" s="1">
        <v>1</v>
      </c>
      <c r="K30" s="1">
        <v>1</v>
      </c>
      <c r="L30" s="1">
        <f t="shared" si="2"/>
        <v>2</v>
      </c>
      <c r="M30" s="1">
        <v>19</v>
      </c>
      <c r="N30" s="43"/>
      <c r="O30" s="84"/>
      <c r="P30" s="85">
        <f>P28+1</f>
        <v>16</v>
      </c>
      <c r="Q30" s="70" t="str">
        <f>B30</f>
        <v>フィッタ吉田</v>
      </c>
      <c r="R30" s="71">
        <f aca="true" t="shared" si="17" ref="R30:S33">D30</f>
        <v>7</v>
      </c>
      <c r="S30" s="71">
        <f t="shared" si="17"/>
        <v>12</v>
      </c>
      <c r="T30" s="72">
        <f>R30+S30</f>
        <v>19</v>
      </c>
      <c r="U30" s="73">
        <f aca="true" t="shared" si="18" ref="U30:V33">G30</f>
        <v>11</v>
      </c>
      <c r="V30" s="73">
        <f t="shared" si="18"/>
        <v>22</v>
      </c>
      <c r="W30" s="74">
        <f>U30+V30</f>
        <v>33</v>
      </c>
      <c r="X30" s="75">
        <f>W30*1000</f>
        <v>33000</v>
      </c>
      <c r="Y30" s="76">
        <f t="shared" si="6"/>
        <v>3</v>
      </c>
      <c r="Z30" s="77">
        <f>Y30*2000</f>
        <v>6000</v>
      </c>
      <c r="AA30" s="1">
        <f>M30</f>
        <v>19</v>
      </c>
      <c r="AB30" s="77">
        <f t="shared" si="9"/>
        <v>19000</v>
      </c>
      <c r="AC30" s="78">
        <v>5000</v>
      </c>
      <c r="AD30" s="79">
        <f>IF(F30=0,0,X30+Z30+AB30+AC30)</f>
        <v>63000</v>
      </c>
      <c r="AE30" s="80"/>
      <c r="AF30" s="80"/>
      <c r="AG30" s="80"/>
      <c r="AH30" s="82"/>
      <c r="AI30" s="83">
        <f t="shared" si="10"/>
        <v>63000</v>
      </c>
    </row>
    <row r="31" spans="1:35" ht="19.5" customHeight="1">
      <c r="A31" s="1">
        <v>27</v>
      </c>
      <c r="B31" s="3" t="s">
        <v>139</v>
      </c>
      <c r="C31" s="3" t="s">
        <v>140</v>
      </c>
      <c r="D31" s="1">
        <v>4</v>
      </c>
      <c r="E31" s="1">
        <v>1</v>
      </c>
      <c r="F31" s="1">
        <f t="shared" si="0"/>
        <v>5</v>
      </c>
      <c r="G31" s="1">
        <v>3</v>
      </c>
      <c r="H31" s="1">
        <v>1</v>
      </c>
      <c r="I31" s="1">
        <f t="shared" si="1"/>
        <v>4</v>
      </c>
      <c r="J31" s="1">
        <v>2</v>
      </c>
      <c r="K31" s="1">
        <v>0</v>
      </c>
      <c r="L31" s="1">
        <f t="shared" si="2"/>
        <v>2</v>
      </c>
      <c r="M31" s="1">
        <v>5</v>
      </c>
      <c r="N31" s="43"/>
      <c r="O31" s="84"/>
      <c r="P31" s="85">
        <f>P30+1</f>
        <v>17</v>
      </c>
      <c r="Q31" s="70" t="str">
        <f>B31</f>
        <v>Ｂ＆Ｇ愛南スイミング</v>
      </c>
      <c r="R31" s="71">
        <f t="shared" si="17"/>
        <v>4</v>
      </c>
      <c r="S31" s="71">
        <f t="shared" si="17"/>
        <v>1</v>
      </c>
      <c r="T31" s="72">
        <f>R31+S31</f>
        <v>5</v>
      </c>
      <c r="U31" s="73">
        <f t="shared" si="18"/>
        <v>3</v>
      </c>
      <c r="V31" s="73">
        <f t="shared" si="18"/>
        <v>1</v>
      </c>
      <c r="W31" s="74">
        <f>U31+V31</f>
        <v>4</v>
      </c>
      <c r="X31" s="75">
        <f>W31*1000</f>
        <v>4000</v>
      </c>
      <c r="Y31" s="76">
        <f>(J31+L31)</f>
        <v>4</v>
      </c>
      <c r="Z31" s="77">
        <f>Y31*2000</f>
        <v>8000</v>
      </c>
      <c r="AA31" s="1">
        <f>M31</f>
        <v>5</v>
      </c>
      <c r="AB31" s="77">
        <f t="shared" si="9"/>
        <v>5000</v>
      </c>
      <c r="AC31" s="78">
        <v>5000</v>
      </c>
      <c r="AD31" s="79">
        <f>IF(F31=0,0,X31+Z31+AB31+AC31)</f>
        <v>22000</v>
      </c>
      <c r="AE31" s="80"/>
      <c r="AF31" s="88"/>
      <c r="AG31" s="88"/>
      <c r="AH31" s="89"/>
      <c r="AI31" s="83">
        <f t="shared" si="10"/>
        <v>22000</v>
      </c>
    </row>
    <row r="32" spans="1:35" ht="19.5" customHeight="1">
      <c r="A32" s="1">
        <v>28</v>
      </c>
      <c r="B32" s="3" t="s">
        <v>180</v>
      </c>
      <c r="C32" s="3" t="s">
        <v>180</v>
      </c>
      <c r="D32" s="1">
        <v>1</v>
      </c>
      <c r="E32" s="1">
        <v>4</v>
      </c>
      <c r="F32" s="1">
        <f t="shared" si="0"/>
        <v>5</v>
      </c>
      <c r="G32" s="1">
        <v>2</v>
      </c>
      <c r="H32" s="1">
        <v>7</v>
      </c>
      <c r="I32" s="1">
        <f t="shared" si="1"/>
        <v>9</v>
      </c>
      <c r="J32" s="1">
        <v>0</v>
      </c>
      <c r="K32" s="1">
        <v>0</v>
      </c>
      <c r="L32" s="1">
        <f t="shared" si="2"/>
        <v>0</v>
      </c>
      <c r="M32" s="1">
        <v>4</v>
      </c>
      <c r="N32" s="43"/>
      <c r="O32" s="84"/>
      <c r="P32" s="85"/>
      <c r="Q32" s="70" t="str">
        <f>B32</f>
        <v>ＡｚｕＭａｘ</v>
      </c>
      <c r="R32" s="71">
        <f t="shared" si="17"/>
        <v>1</v>
      </c>
      <c r="S32" s="71">
        <f t="shared" si="17"/>
        <v>4</v>
      </c>
      <c r="T32" s="72">
        <f>R32+S32</f>
        <v>5</v>
      </c>
      <c r="U32" s="73">
        <f t="shared" si="18"/>
        <v>2</v>
      </c>
      <c r="V32" s="73">
        <f t="shared" si="18"/>
        <v>7</v>
      </c>
      <c r="W32" s="74">
        <f>U32+V32</f>
        <v>9</v>
      </c>
      <c r="X32" s="75">
        <f>W32*1000</f>
        <v>9000</v>
      </c>
      <c r="Y32" s="76">
        <f>(J32+L32)</f>
        <v>0</v>
      </c>
      <c r="Z32" s="77">
        <f>Y32*2000</f>
        <v>0</v>
      </c>
      <c r="AA32" s="1">
        <f>M32</f>
        <v>4</v>
      </c>
      <c r="AB32" s="77">
        <f t="shared" si="9"/>
        <v>4000</v>
      </c>
      <c r="AC32" s="78"/>
      <c r="AD32" s="79"/>
      <c r="AE32" s="80"/>
      <c r="AF32" s="88"/>
      <c r="AG32" s="88"/>
      <c r="AH32" s="89"/>
      <c r="AI32" s="83"/>
    </row>
    <row r="33" spans="1:35" ht="19.5" customHeight="1">
      <c r="A33" s="1">
        <v>29</v>
      </c>
      <c r="B33" s="3" t="s">
        <v>181</v>
      </c>
      <c r="C33" s="3" t="s">
        <v>182</v>
      </c>
      <c r="D33" s="1">
        <v>2</v>
      </c>
      <c r="E33" s="1">
        <v>0</v>
      </c>
      <c r="F33" s="1">
        <f t="shared" si="0"/>
        <v>2</v>
      </c>
      <c r="G33" s="1">
        <v>3</v>
      </c>
      <c r="H33" s="1">
        <v>0</v>
      </c>
      <c r="I33" s="1">
        <f t="shared" si="1"/>
        <v>3</v>
      </c>
      <c r="J33" s="1">
        <v>0</v>
      </c>
      <c r="K33" s="1">
        <v>0</v>
      </c>
      <c r="L33" s="1">
        <f t="shared" si="2"/>
        <v>0</v>
      </c>
      <c r="M33" s="1">
        <v>2</v>
      </c>
      <c r="N33" s="43"/>
      <c r="O33" s="84"/>
      <c r="P33" s="85"/>
      <c r="Q33" s="70" t="str">
        <f>B33</f>
        <v>もーにスイミングスクール</v>
      </c>
      <c r="R33" s="71">
        <f t="shared" si="17"/>
        <v>2</v>
      </c>
      <c r="S33" s="71">
        <f t="shared" si="17"/>
        <v>0</v>
      </c>
      <c r="T33" s="72">
        <f>R33+S33</f>
        <v>2</v>
      </c>
      <c r="U33" s="73">
        <f t="shared" si="18"/>
        <v>3</v>
      </c>
      <c r="V33" s="73">
        <f t="shared" si="18"/>
        <v>0</v>
      </c>
      <c r="W33" s="74">
        <f>U33+V33</f>
        <v>3</v>
      </c>
      <c r="X33" s="75">
        <f>W33*1000</f>
        <v>3000</v>
      </c>
      <c r="Y33" s="76">
        <f>(J33+L33)</f>
        <v>0</v>
      </c>
      <c r="Z33" s="77">
        <f>Y33*2000</f>
        <v>0</v>
      </c>
      <c r="AA33" s="1">
        <f>M33</f>
        <v>2</v>
      </c>
      <c r="AB33" s="77">
        <f t="shared" si="9"/>
        <v>2000</v>
      </c>
      <c r="AC33" s="78"/>
      <c r="AD33" s="79"/>
      <c r="AE33" s="80"/>
      <c r="AF33" s="88"/>
      <c r="AG33" s="88"/>
      <c r="AH33" s="89"/>
      <c r="AI33" s="83"/>
    </row>
    <row r="34" spans="1:35" ht="19.5" customHeight="1">
      <c r="A34" s="148"/>
      <c r="B34" s="148" t="s">
        <v>113</v>
      </c>
      <c r="C34" s="148"/>
      <c r="D34" s="114">
        <f aca="true" t="shared" si="19" ref="D34:M34">SUM(D5:D33)</f>
        <v>209</v>
      </c>
      <c r="E34" s="1">
        <f t="shared" si="19"/>
        <v>166</v>
      </c>
      <c r="F34" s="149">
        <f t="shared" si="19"/>
        <v>375</v>
      </c>
      <c r="G34" s="18">
        <f t="shared" si="19"/>
        <v>358</v>
      </c>
      <c r="H34" s="114">
        <f t="shared" si="19"/>
        <v>288</v>
      </c>
      <c r="I34" s="149">
        <f t="shared" si="19"/>
        <v>646</v>
      </c>
      <c r="J34" s="114">
        <f t="shared" si="19"/>
        <v>51</v>
      </c>
      <c r="K34" s="114">
        <f t="shared" si="19"/>
        <v>35</v>
      </c>
      <c r="L34" s="114">
        <f t="shared" si="19"/>
        <v>86</v>
      </c>
      <c r="M34" s="114">
        <f t="shared" si="19"/>
        <v>369</v>
      </c>
      <c r="N34" s="43"/>
      <c r="O34" s="84"/>
      <c r="P34" s="85" t="e">
        <f>#REF!+1</f>
        <v>#REF!</v>
      </c>
      <c r="Q34" s="70" t="e">
        <f>#REF!</f>
        <v>#REF!</v>
      </c>
      <c r="R34" s="71">
        <f>D34</f>
        <v>209</v>
      </c>
      <c r="S34" s="71">
        <f>E34</f>
        <v>166</v>
      </c>
      <c r="T34" s="72">
        <f t="shared" si="12"/>
        <v>375</v>
      </c>
      <c r="U34" s="73">
        <f>G34</f>
        <v>358</v>
      </c>
      <c r="V34" s="73">
        <f>H34</f>
        <v>288</v>
      </c>
      <c r="W34" s="74">
        <f t="shared" si="13"/>
        <v>646</v>
      </c>
      <c r="X34" s="75">
        <f t="shared" si="14"/>
        <v>646000</v>
      </c>
      <c r="Y34" s="76">
        <f t="shared" si="6"/>
        <v>137</v>
      </c>
      <c r="Z34" s="77">
        <f t="shared" si="15"/>
        <v>274000</v>
      </c>
      <c r="AA34" s="1">
        <f t="shared" si="11"/>
        <v>369</v>
      </c>
      <c r="AB34" s="77">
        <f t="shared" si="9"/>
        <v>369000</v>
      </c>
      <c r="AC34" s="78">
        <v>5000</v>
      </c>
      <c r="AD34" s="79">
        <f>IF(F34=0,0,X34+Z34+AB34+AC34)</f>
        <v>1294000</v>
      </c>
      <c r="AE34" s="80"/>
      <c r="AF34" s="88"/>
      <c r="AG34" s="88"/>
      <c r="AH34" s="89"/>
      <c r="AI34" s="83">
        <f t="shared" si="10"/>
        <v>1294000</v>
      </c>
    </row>
    <row r="35" spans="1:36" ht="19.5" customHeight="1" thickBot="1">
      <c r="A35" s="37"/>
      <c r="N35" s="43"/>
      <c r="O35" s="90"/>
      <c r="P35" s="85" t="e">
        <f>P34+1</f>
        <v>#REF!</v>
      </c>
      <c r="Q35" s="70" t="str">
        <f>B34</f>
        <v>合　　　　　　　計</v>
      </c>
      <c r="R35" s="71">
        <f>D35</f>
        <v>0</v>
      </c>
      <c r="S35" s="71">
        <f>E35</f>
        <v>0</v>
      </c>
      <c r="T35" s="72">
        <f t="shared" si="12"/>
        <v>0</v>
      </c>
      <c r="U35" s="73">
        <f>G35</f>
        <v>0</v>
      </c>
      <c r="V35" s="73">
        <f>H35</f>
        <v>0</v>
      </c>
      <c r="W35" s="74">
        <f t="shared" si="13"/>
        <v>0</v>
      </c>
      <c r="X35" s="75">
        <f t="shared" si="14"/>
        <v>0</v>
      </c>
      <c r="Y35" s="76">
        <f t="shared" si="6"/>
        <v>0</v>
      </c>
      <c r="Z35" s="77">
        <f t="shared" si="15"/>
        <v>0</v>
      </c>
      <c r="AA35" s="1">
        <f t="shared" si="11"/>
        <v>0</v>
      </c>
      <c r="AB35" s="77">
        <f t="shared" si="9"/>
        <v>0</v>
      </c>
      <c r="AC35" s="78">
        <v>5000</v>
      </c>
      <c r="AD35" s="79">
        <f>IF(F35=0,0,X35+Z35+AB35+AC35)</f>
        <v>0</v>
      </c>
      <c r="AE35" s="80"/>
      <c r="AF35" s="88"/>
      <c r="AG35" s="88"/>
      <c r="AH35" s="89"/>
      <c r="AI35" s="83">
        <f t="shared" si="10"/>
        <v>0</v>
      </c>
      <c r="AJ35" s="38" t="s">
        <v>54</v>
      </c>
    </row>
    <row r="36" spans="14:35" ht="19.5" customHeight="1" thickBot="1">
      <c r="N36" s="43"/>
      <c r="O36" s="91"/>
      <c r="P36" s="92"/>
      <c r="Q36" s="93" t="s">
        <v>33</v>
      </c>
      <c r="R36" s="94">
        <f aca="true" t="shared" si="20" ref="R36:AD36">SUM(R5:R35)</f>
        <v>408</v>
      </c>
      <c r="S36" s="95">
        <f t="shared" si="20"/>
        <v>321</v>
      </c>
      <c r="T36" s="96">
        <f t="shared" si="20"/>
        <v>729</v>
      </c>
      <c r="U36" s="97">
        <f t="shared" si="20"/>
        <v>699</v>
      </c>
      <c r="V36" s="95">
        <f t="shared" si="20"/>
        <v>558</v>
      </c>
      <c r="W36" s="95">
        <f t="shared" si="20"/>
        <v>1257</v>
      </c>
      <c r="X36" s="98">
        <f t="shared" si="20"/>
        <v>1257000</v>
      </c>
      <c r="Y36" s="94">
        <f t="shared" si="20"/>
        <v>270</v>
      </c>
      <c r="Z36" s="98">
        <f t="shared" si="20"/>
        <v>540000</v>
      </c>
      <c r="AA36" s="94">
        <f t="shared" si="20"/>
        <v>717</v>
      </c>
      <c r="AB36" s="99">
        <f t="shared" si="20"/>
        <v>717000</v>
      </c>
      <c r="AC36" s="100">
        <f t="shared" si="20"/>
        <v>95000</v>
      </c>
      <c r="AD36" s="101">
        <f t="shared" si="20"/>
        <v>2193000</v>
      </c>
      <c r="AE36" s="102"/>
      <c r="AF36" s="102"/>
      <c r="AG36" s="102"/>
      <c r="AH36" s="103"/>
      <c r="AI36" s="83"/>
    </row>
    <row r="37" spans="4:13" ht="12.75">
      <c r="D37" s="104"/>
      <c r="E37" s="104"/>
      <c r="F37" s="104"/>
      <c r="G37" s="104"/>
      <c r="H37" s="104"/>
      <c r="I37" s="104"/>
      <c r="J37" s="104"/>
      <c r="K37" s="104"/>
      <c r="L37" s="104"/>
      <c r="M37" s="104"/>
    </row>
    <row r="38" spans="4:13" ht="12.75">
      <c r="D38" s="104"/>
      <c r="E38" s="104"/>
      <c r="F38" s="104"/>
      <c r="G38" s="104"/>
      <c r="H38" s="104"/>
      <c r="I38" s="104"/>
      <c r="J38" s="104"/>
      <c r="K38" s="104"/>
      <c r="L38" s="104"/>
      <c r="M38" s="104"/>
    </row>
    <row r="39" spans="4:13" ht="12.75">
      <c r="D39" s="104"/>
      <c r="E39" s="104"/>
      <c r="F39" s="104"/>
      <c r="G39" s="104"/>
      <c r="H39" s="104"/>
      <c r="I39" s="104"/>
      <c r="J39" s="104"/>
      <c r="K39" s="104"/>
      <c r="L39" s="104"/>
      <c r="M39" s="104"/>
    </row>
    <row r="40" spans="4:13" ht="12.75">
      <c r="D40" s="104"/>
      <c r="E40" s="104"/>
      <c r="F40" s="104"/>
      <c r="G40" s="104"/>
      <c r="H40" s="104"/>
      <c r="I40" s="104"/>
      <c r="J40" s="104"/>
      <c r="K40" s="104"/>
      <c r="L40" s="104"/>
      <c r="M40" s="104"/>
    </row>
    <row r="41" spans="4:13" ht="12.75">
      <c r="D41" s="104"/>
      <c r="E41" s="104"/>
      <c r="F41" s="104"/>
      <c r="G41" s="104"/>
      <c r="H41" s="104"/>
      <c r="I41" s="104"/>
      <c r="J41" s="104"/>
      <c r="K41" s="104"/>
      <c r="L41" s="104"/>
      <c r="M41" s="104"/>
    </row>
    <row r="42" spans="4:13" ht="12.75">
      <c r="D42" s="104"/>
      <c r="E42" s="104"/>
      <c r="F42" s="104"/>
      <c r="G42" s="104"/>
      <c r="H42" s="104"/>
      <c r="I42" s="104"/>
      <c r="J42" s="104"/>
      <c r="K42" s="104"/>
      <c r="L42" s="104"/>
      <c r="M42" s="104"/>
    </row>
    <row r="43" spans="4:13" ht="12.75">
      <c r="D43" s="104"/>
      <c r="E43" s="104"/>
      <c r="F43" s="104"/>
      <c r="G43" s="104"/>
      <c r="H43" s="104"/>
      <c r="I43" s="104"/>
      <c r="J43" s="104"/>
      <c r="K43" s="104"/>
      <c r="L43" s="104"/>
      <c r="M43" s="104"/>
    </row>
    <row r="44" spans="4:13" ht="12.75">
      <c r="D44" s="104"/>
      <c r="E44" s="104"/>
      <c r="F44" s="104"/>
      <c r="G44" s="104"/>
      <c r="H44" s="104"/>
      <c r="I44" s="104"/>
      <c r="J44" s="104"/>
      <c r="K44" s="104"/>
      <c r="L44" s="104"/>
      <c r="M44" s="104"/>
    </row>
    <row r="45" spans="4:13" ht="12.75">
      <c r="D45" s="104"/>
      <c r="E45" s="104"/>
      <c r="F45" s="104"/>
      <c r="G45" s="104"/>
      <c r="H45" s="104"/>
      <c r="I45" s="104"/>
      <c r="J45" s="104"/>
      <c r="K45" s="104"/>
      <c r="L45" s="104"/>
      <c r="M45" s="104"/>
    </row>
    <row r="46" spans="4:13" ht="12.75">
      <c r="D46" s="104"/>
      <c r="E46" s="104"/>
      <c r="F46" s="104"/>
      <c r="G46" s="104"/>
      <c r="H46" s="104"/>
      <c r="I46" s="104"/>
      <c r="J46" s="104"/>
      <c r="K46" s="104"/>
      <c r="L46" s="104"/>
      <c r="M46" s="104"/>
    </row>
    <row r="47" spans="4:13" ht="12.75">
      <c r="D47" s="104"/>
      <c r="E47" s="104"/>
      <c r="F47" s="104"/>
      <c r="G47" s="104"/>
      <c r="H47" s="104"/>
      <c r="I47" s="104"/>
      <c r="J47" s="104"/>
      <c r="K47" s="104"/>
      <c r="L47" s="104"/>
      <c r="M47" s="104"/>
    </row>
    <row r="48" spans="4:13" ht="12.75">
      <c r="D48" s="104"/>
      <c r="E48" s="104"/>
      <c r="F48" s="104"/>
      <c r="G48" s="104"/>
      <c r="H48" s="104"/>
      <c r="I48" s="104"/>
      <c r="J48" s="104"/>
      <c r="K48" s="104"/>
      <c r="L48" s="104"/>
      <c r="M48" s="104"/>
    </row>
    <row r="49" spans="4:13" ht="12.75">
      <c r="D49" s="104"/>
      <c r="E49" s="104"/>
      <c r="F49" s="104"/>
      <c r="G49" s="104"/>
      <c r="H49" s="104"/>
      <c r="I49" s="104"/>
      <c r="J49" s="104"/>
      <c r="K49" s="104"/>
      <c r="L49" s="104"/>
      <c r="M49" s="104"/>
    </row>
    <row r="50" spans="4:13" ht="12.75">
      <c r="D50" s="104"/>
      <c r="E50" s="104"/>
      <c r="F50" s="104"/>
      <c r="G50" s="104"/>
      <c r="H50" s="104"/>
      <c r="I50" s="104"/>
      <c r="J50" s="104"/>
      <c r="K50" s="104"/>
      <c r="L50" s="104"/>
      <c r="M50" s="104"/>
    </row>
    <row r="51" spans="4:13" ht="12.75">
      <c r="D51" s="104"/>
      <c r="E51" s="104"/>
      <c r="F51" s="104"/>
      <c r="G51" s="104"/>
      <c r="H51" s="104"/>
      <c r="I51" s="104"/>
      <c r="J51" s="104"/>
      <c r="K51" s="104"/>
      <c r="L51" s="104"/>
      <c r="M51" s="104"/>
    </row>
    <row r="52" spans="4:13" ht="12.75">
      <c r="D52" s="104"/>
      <c r="E52" s="104"/>
      <c r="F52" s="104"/>
      <c r="G52" s="104"/>
      <c r="H52" s="104"/>
      <c r="I52" s="104"/>
      <c r="J52" s="104"/>
      <c r="K52" s="104"/>
      <c r="L52" s="104"/>
      <c r="M52" s="104"/>
    </row>
    <row r="53" spans="4:13" ht="12.75">
      <c r="D53" s="104"/>
      <c r="E53" s="104"/>
      <c r="F53" s="104"/>
      <c r="G53" s="104"/>
      <c r="H53" s="104"/>
      <c r="I53" s="104"/>
      <c r="J53" s="104"/>
      <c r="K53" s="104"/>
      <c r="L53" s="104"/>
      <c r="M53" s="104"/>
    </row>
    <row r="54" spans="4:13" ht="12.75">
      <c r="D54" s="104"/>
      <c r="E54" s="104"/>
      <c r="F54" s="104"/>
      <c r="G54" s="104"/>
      <c r="H54" s="104"/>
      <c r="I54" s="104"/>
      <c r="J54" s="104"/>
      <c r="K54" s="104"/>
      <c r="L54" s="104"/>
      <c r="M54" s="104"/>
    </row>
    <row r="55" spans="4:13" ht="12.75">
      <c r="D55" s="104"/>
      <c r="E55" s="104"/>
      <c r="F55" s="104"/>
      <c r="G55" s="104"/>
      <c r="H55" s="104"/>
      <c r="I55" s="104"/>
      <c r="J55" s="104"/>
      <c r="K55" s="104"/>
      <c r="L55" s="104"/>
      <c r="M55" s="104"/>
    </row>
    <row r="56" spans="4:13" ht="12.75">
      <c r="D56" s="104"/>
      <c r="E56" s="104"/>
      <c r="F56" s="104"/>
      <c r="G56" s="104"/>
      <c r="H56" s="104"/>
      <c r="I56" s="104"/>
      <c r="J56" s="104"/>
      <c r="K56" s="104"/>
      <c r="L56" s="104"/>
      <c r="M56" s="104"/>
    </row>
    <row r="57" spans="4:13" ht="12.75">
      <c r="D57" s="104"/>
      <c r="E57" s="104"/>
      <c r="F57" s="104"/>
      <c r="G57" s="104"/>
      <c r="H57" s="104"/>
      <c r="I57" s="104"/>
      <c r="J57" s="104"/>
      <c r="K57" s="104"/>
      <c r="L57" s="104"/>
      <c r="M57" s="104"/>
    </row>
    <row r="58" spans="4:13" ht="12.75">
      <c r="D58" s="104"/>
      <c r="E58" s="104"/>
      <c r="F58" s="104"/>
      <c r="G58" s="104"/>
      <c r="H58" s="104"/>
      <c r="I58" s="104"/>
      <c r="J58" s="104"/>
      <c r="K58" s="104"/>
      <c r="L58" s="104"/>
      <c r="M58" s="104"/>
    </row>
    <row r="59" spans="4:13" ht="12.75">
      <c r="D59" s="104"/>
      <c r="E59" s="104"/>
      <c r="F59" s="104"/>
      <c r="G59" s="104"/>
      <c r="H59" s="104"/>
      <c r="I59" s="104"/>
      <c r="J59" s="104"/>
      <c r="K59" s="104"/>
      <c r="L59" s="104"/>
      <c r="M59" s="104"/>
    </row>
    <row r="60" spans="4:13" ht="12.75">
      <c r="D60" s="104"/>
      <c r="E60" s="104"/>
      <c r="F60" s="104"/>
      <c r="G60" s="104"/>
      <c r="H60" s="104"/>
      <c r="I60" s="104"/>
      <c r="J60" s="104"/>
      <c r="K60" s="104"/>
      <c r="L60" s="104"/>
      <c r="M60" s="104"/>
    </row>
    <row r="61" spans="4:13" ht="12.75">
      <c r="D61" s="104"/>
      <c r="E61" s="104"/>
      <c r="F61" s="104"/>
      <c r="G61" s="104"/>
      <c r="H61" s="104"/>
      <c r="I61" s="104"/>
      <c r="J61" s="104"/>
      <c r="K61" s="104"/>
      <c r="L61" s="104"/>
      <c r="M61" s="104"/>
    </row>
    <row r="62" spans="4:13" ht="12.75">
      <c r="D62" s="104"/>
      <c r="E62" s="104"/>
      <c r="F62" s="104"/>
      <c r="G62" s="104"/>
      <c r="H62" s="104"/>
      <c r="I62" s="104"/>
      <c r="J62" s="104"/>
      <c r="K62" s="104"/>
      <c r="L62" s="104"/>
      <c r="M62" s="104"/>
    </row>
    <row r="63" spans="4:13" ht="12.75">
      <c r="D63" s="104"/>
      <c r="E63" s="104"/>
      <c r="F63" s="104"/>
      <c r="G63" s="104"/>
      <c r="H63" s="104"/>
      <c r="I63" s="104"/>
      <c r="J63" s="104"/>
      <c r="K63" s="104"/>
      <c r="L63" s="104"/>
      <c r="M63" s="104"/>
    </row>
    <row r="64" spans="4:13" ht="12.75">
      <c r="D64" s="104"/>
      <c r="E64" s="104"/>
      <c r="F64" s="104"/>
      <c r="G64" s="104"/>
      <c r="H64" s="104"/>
      <c r="I64" s="104"/>
      <c r="J64" s="104"/>
      <c r="K64" s="104"/>
      <c r="L64" s="104"/>
      <c r="M64" s="104"/>
    </row>
    <row r="65" spans="4:13" ht="12.75">
      <c r="D65" s="104"/>
      <c r="E65" s="104"/>
      <c r="F65" s="104"/>
      <c r="G65" s="104"/>
      <c r="H65" s="104"/>
      <c r="I65" s="104"/>
      <c r="J65" s="104"/>
      <c r="K65" s="104"/>
      <c r="L65" s="104"/>
      <c r="M65" s="104"/>
    </row>
    <row r="66" spans="4:13" ht="12.75">
      <c r="D66" s="104"/>
      <c r="E66" s="104"/>
      <c r="F66" s="104"/>
      <c r="G66" s="104"/>
      <c r="H66" s="104"/>
      <c r="I66" s="104"/>
      <c r="J66" s="104"/>
      <c r="K66" s="104"/>
      <c r="L66" s="104"/>
      <c r="M66" s="104"/>
    </row>
    <row r="67" spans="4:13" ht="12.75">
      <c r="D67" s="104"/>
      <c r="E67" s="104"/>
      <c r="F67" s="104"/>
      <c r="G67" s="104"/>
      <c r="H67" s="104"/>
      <c r="I67" s="104"/>
      <c r="J67" s="104"/>
      <c r="K67" s="104"/>
      <c r="L67" s="104"/>
      <c r="M67" s="104"/>
    </row>
    <row r="68" spans="4:13" ht="12.75">
      <c r="D68" s="104"/>
      <c r="E68" s="104"/>
      <c r="F68" s="104"/>
      <c r="G68" s="104"/>
      <c r="H68" s="104"/>
      <c r="I68" s="104"/>
      <c r="J68" s="104"/>
      <c r="K68" s="104"/>
      <c r="L68" s="104"/>
      <c r="M68" s="104"/>
    </row>
    <row r="69" spans="4:13" ht="12.75">
      <c r="D69" s="104"/>
      <c r="E69" s="104"/>
      <c r="F69" s="104"/>
      <c r="G69" s="104"/>
      <c r="H69" s="104"/>
      <c r="I69" s="104"/>
      <c r="J69" s="104"/>
      <c r="K69" s="104"/>
      <c r="L69" s="104"/>
      <c r="M69" s="104"/>
    </row>
    <row r="70" spans="4:13" ht="12.75">
      <c r="D70" s="104"/>
      <c r="E70" s="104"/>
      <c r="F70" s="104"/>
      <c r="G70" s="104"/>
      <c r="H70" s="104"/>
      <c r="I70" s="104"/>
      <c r="J70" s="104"/>
      <c r="K70" s="104"/>
      <c r="L70" s="104"/>
      <c r="M70" s="104"/>
    </row>
    <row r="71" spans="4:13" ht="12.75">
      <c r="D71" s="104"/>
      <c r="E71" s="104"/>
      <c r="F71" s="104"/>
      <c r="G71" s="104"/>
      <c r="H71" s="104"/>
      <c r="I71" s="104"/>
      <c r="J71" s="104"/>
      <c r="K71" s="104"/>
      <c r="L71" s="104"/>
      <c r="M71" s="104"/>
    </row>
    <row r="72" spans="4:13" ht="12.75">
      <c r="D72" s="104"/>
      <c r="E72" s="104"/>
      <c r="F72" s="104"/>
      <c r="G72" s="104"/>
      <c r="H72" s="104"/>
      <c r="I72" s="104"/>
      <c r="J72" s="104"/>
      <c r="K72" s="104"/>
      <c r="L72" s="104"/>
      <c r="M72" s="104"/>
    </row>
    <row r="73" spans="4:13" ht="12.75">
      <c r="D73" s="104"/>
      <c r="E73" s="104"/>
      <c r="F73" s="104"/>
      <c r="G73" s="104"/>
      <c r="H73" s="104"/>
      <c r="I73" s="104"/>
      <c r="J73" s="104"/>
      <c r="K73" s="104"/>
      <c r="L73" s="104"/>
      <c r="M73" s="104"/>
    </row>
    <row r="74" spans="4:13" ht="12.75">
      <c r="D74" s="104"/>
      <c r="E74" s="104"/>
      <c r="F74" s="104"/>
      <c r="G74" s="104"/>
      <c r="H74" s="104"/>
      <c r="I74" s="104"/>
      <c r="J74" s="104"/>
      <c r="K74" s="104"/>
      <c r="L74" s="104"/>
      <c r="M74" s="104"/>
    </row>
    <row r="75" spans="4:13" ht="12.75">
      <c r="D75" s="104"/>
      <c r="E75" s="104"/>
      <c r="F75" s="104"/>
      <c r="G75" s="104"/>
      <c r="H75" s="104"/>
      <c r="I75" s="104"/>
      <c r="J75" s="104"/>
      <c r="K75" s="104"/>
      <c r="L75" s="104"/>
      <c r="M75" s="104"/>
    </row>
    <row r="76" spans="4:13" ht="12.75">
      <c r="D76" s="104"/>
      <c r="E76" s="104"/>
      <c r="F76" s="104"/>
      <c r="G76" s="104"/>
      <c r="H76" s="104"/>
      <c r="I76" s="104"/>
      <c r="J76" s="104"/>
      <c r="K76" s="104"/>
      <c r="L76" s="104"/>
      <c r="M76" s="104"/>
    </row>
    <row r="77" spans="4:13" ht="12.75">
      <c r="D77" s="104"/>
      <c r="E77" s="104"/>
      <c r="F77" s="104"/>
      <c r="G77" s="104"/>
      <c r="H77" s="104"/>
      <c r="I77" s="104"/>
      <c r="J77" s="104"/>
      <c r="K77" s="104"/>
      <c r="L77" s="104"/>
      <c r="M77" s="104"/>
    </row>
    <row r="78" spans="4:13" ht="12.75">
      <c r="D78" s="104"/>
      <c r="E78" s="104"/>
      <c r="F78" s="104"/>
      <c r="G78" s="104"/>
      <c r="H78" s="104"/>
      <c r="I78" s="104"/>
      <c r="J78" s="104"/>
      <c r="K78" s="104"/>
      <c r="L78" s="104"/>
      <c r="M78" s="104"/>
    </row>
    <row r="79" spans="4:13" ht="12.75">
      <c r="D79" s="104"/>
      <c r="E79" s="104"/>
      <c r="F79" s="104"/>
      <c r="G79" s="104"/>
      <c r="H79" s="104"/>
      <c r="I79" s="104"/>
      <c r="J79" s="104"/>
      <c r="K79" s="104"/>
      <c r="L79" s="104"/>
      <c r="M79" s="104"/>
    </row>
    <row r="80" spans="4:13" ht="12.75">
      <c r="D80" s="104"/>
      <c r="E80" s="104"/>
      <c r="F80" s="104"/>
      <c r="G80" s="104"/>
      <c r="H80" s="104"/>
      <c r="I80" s="104"/>
      <c r="J80" s="104"/>
      <c r="K80" s="104"/>
      <c r="L80" s="104"/>
      <c r="M80" s="104"/>
    </row>
    <row r="81" spans="4:13" ht="12.75">
      <c r="D81" s="104"/>
      <c r="E81" s="104"/>
      <c r="F81" s="104"/>
      <c r="G81" s="104"/>
      <c r="H81" s="104"/>
      <c r="I81" s="104"/>
      <c r="J81" s="104"/>
      <c r="K81" s="104"/>
      <c r="L81" s="104"/>
      <c r="M81" s="104"/>
    </row>
    <row r="82" spans="4:13" ht="12.75">
      <c r="D82" s="104"/>
      <c r="E82" s="104"/>
      <c r="F82" s="104"/>
      <c r="G82" s="104"/>
      <c r="H82" s="104"/>
      <c r="I82" s="104"/>
      <c r="J82" s="104"/>
      <c r="K82" s="104"/>
      <c r="L82" s="104"/>
      <c r="M82" s="104"/>
    </row>
    <row r="83" spans="4:13" ht="12.75">
      <c r="D83" s="104"/>
      <c r="E83" s="104"/>
      <c r="F83" s="104"/>
      <c r="G83" s="104"/>
      <c r="H83" s="104"/>
      <c r="I83" s="104"/>
      <c r="J83" s="104"/>
      <c r="K83" s="104"/>
      <c r="L83" s="104"/>
      <c r="M83" s="104"/>
    </row>
    <row r="84" spans="4:13" ht="12.75">
      <c r="D84" s="104"/>
      <c r="E84" s="104"/>
      <c r="F84" s="104"/>
      <c r="G84" s="104"/>
      <c r="H84" s="104"/>
      <c r="I84" s="104"/>
      <c r="J84" s="104"/>
      <c r="K84" s="104"/>
      <c r="L84" s="104"/>
      <c r="M84" s="104"/>
    </row>
    <row r="85" spans="4:13" ht="12.75">
      <c r="D85" s="104"/>
      <c r="E85" s="104"/>
      <c r="F85" s="104"/>
      <c r="G85" s="104"/>
      <c r="H85" s="104"/>
      <c r="I85" s="104"/>
      <c r="J85" s="104"/>
      <c r="K85" s="104"/>
      <c r="L85" s="104"/>
      <c r="M85" s="104"/>
    </row>
    <row r="86" spans="4:13" ht="12.75">
      <c r="D86" s="104"/>
      <c r="E86" s="104"/>
      <c r="F86" s="104"/>
      <c r="G86" s="104"/>
      <c r="H86" s="104"/>
      <c r="I86" s="104"/>
      <c r="J86" s="104"/>
      <c r="K86" s="104"/>
      <c r="L86" s="104"/>
      <c r="M86" s="104"/>
    </row>
    <row r="87" spans="4:13" ht="12.75">
      <c r="D87" s="104"/>
      <c r="E87" s="104"/>
      <c r="F87" s="104"/>
      <c r="G87" s="104"/>
      <c r="H87" s="104"/>
      <c r="I87" s="104"/>
      <c r="J87" s="104"/>
      <c r="K87" s="104"/>
      <c r="L87" s="104"/>
      <c r="M87" s="104"/>
    </row>
    <row r="88" spans="4:13" ht="12.75">
      <c r="D88" s="104"/>
      <c r="E88" s="104"/>
      <c r="F88" s="104"/>
      <c r="G88" s="104"/>
      <c r="H88" s="104"/>
      <c r="I88" s="104"/>
      <c r="J88" s="104"/>
      <c r="K88" s="104"/>
      <c r="L88" s="104"/>
      <c r="M88" s="104"/>
    </row>
    <row r="89" spans="4:13" ht="12.75">
      <c r="D89" s="104"/>
      <c r="E89" s="104"/>
      <c r="F89" s="104"/>
      <c r="G89" s="104"/>
      <c r="H89" s="104"/>
      <c r="I89" s="104"/>
      <c r="J89" s="104"/>
      <c r="K89" s="104"/>
      <c r="L89" s="104"/>
      <c r="M89" s="104"/>
    </row>
    <row r="90" spans="4:13" ht="12.75">
      <c r="D90" s="104"/>
      <c r="E90" s="104"/>
      <c r="F90" s="104"/>
      <c r="G90" s="104"/>
      <c r="H90" s="104"/>
      <c r="I90" s="104"/>
      <c r="J90" s="104"/>
      <c r="K90" s="104"/>
      <c r="L90" s="104"/>
      <c r="M90" s="104"/>
    </row>
    <row r="91" spans="4:13" ht="12.75">
      <c r="D91" s="104"/>
      <c r="E91" s="104"/>
      <c r="F91" s="104"/>
      <c r="G91" s="104"/>
      <c r="H91" s="104"/>
      <c r="I91" s="104"/>
      <c r="J91" s="104"/>
      <c r="K91" s="104"/>
      <c r="L91" s="104"/>
      <c r="M91" s="104"/>
    </row>
    <row r="92" spans="4:13" ht="12.75">
      <c r="D92" s="104"/>
      <c r="E92" s="104"/>
      <c r="F92" s="104"/>
      <c r="G92" s="104"/>
      <c r="H92" s="104"/>
      <c r="I92" s="104"/>
      <c r="J92" s="104"/>
      <c r="K92" s="104"/>
      <c r="L92" s="104"/>
      <c r="M92" s="104"/>
    </row>
    <row r="93" spans="4:13" ht="12.75">
      <c r="D93" s="104"/>
      <c r="E93" s="104"/>
      <c r="F93" s="104"/>
      <c r="G93" s="104"/>
      <c r="H93" s="104"/>
      <c r="I93" s="104"/>
      <c r="J93" s="104"/>
      <c r="K93" s="104"/>
      <c r="L93" s="104"/>
      <c r="M93" s="104"/>
    </row>
    <row r="94" spans="4:13" ht="12.75">
      <c r="D94" s="104"/>
      <c r="E94" s="104"/>
      <c r="F94" s="104"/>
      <c r="G94" s="104"/>
      <c r="H94" s="104"/>
      <c r="I94" s="104"/>
      <c r="J94" s="104"/>
      <c r="K94" s="104"/>
      <c r="L94" s="104"/>
      <c r="M94" s="104"/>
    </row>
    <row r="95" spans="4:13" ht="12.75">
      <c r="D95" s="104"/>
      <c r="E95" s="104"/>
      <c r="F95" s="104"/>
      <c r="G95" s="104"/>
      <c r="H95" s="104"/>
      <c r="I95" s="104"/>
      <c r="J95" s="104"/>
      <c r="K95" s="104"/>
      <c r="L95" s="104"/>
      <c r="M95" s="104"/>
    </row>
    <row r="96" spans="4:13" ht="12.75">
      <c r="D96" s="104"/>
      <c r="E96" s="104"/>
      <c r="F96" s="104"/>
      <c r="G96" s="104"/>
      <c r="H96" s="104"/>
      <c r="I96" s="104"/>
      <c r="J96" s="104"/>
      <c r="K96" s="104"/>
      <c r="L96" s="104"/>
      <c r="M96" s="104"/>
    </row>
    <row r="97" spans="4:13" ht="12.75">
      <c r="D97" s="104"/>
      <c r="E97" s="104"/>
      <c r="F97" s="104"/>
      <c r="G97" s="104"/>
      <c r="H97" s="104"/>
      <c r="I97" s="104"/>
      <c r="J97" s="104"/>
      <c r="K97" s="104"/>
      <c r="L97" s="104"/>
      <c r="M97" s="104"/>
    </row>
    <row r="98" spans="4:13" ht="12.75">
      <c r="D98" s="104"/>
      <c r="E98" s="104"/>
      <c r="F98" s="104"/>
      <c r="G98" s="104"/>
      <c r="H98" s="104"/>
      <c r="I98" s="104"/>
      <c r="J98" s="104"/>
      <c r="K98" s="104"/>
      <c r="L98" s="104"/>
      <c r="M98" s="104"/>
    </row>
    <row r="99" spans="4:13" ht="12.75">
      <c r="D99" s="104"/>
      <c r="E99" s="104"/>
      <c r="F99" s="104"/>
      <c r="G99" s="104"/>
      <c r="H99" s="104"/>
      <c r="I99" s="104"/>
      <c r="J99" s="104"/>
      <c r="K99" s="104"/>
      <c r="L99" s="104"/>
      <c r="M99" s="104"/>
    </row>
    <row r="100" spans="4:13" ht="12.75">
      <c r="D100" s="104"/>
      <c r="E100" s="104"/>
      <c r="F100" s="104"/>
      <c r="G100" s="104"/>
      <c r="H100" s="104"/>
      <c r="I100" s="104"/>
      <c r="J100" s="104"/>
      <c r="K100" s="104"/>
      <c r="L100" s="104"/>
      <c r="M100" s="104"/>
    </row>
    <row r="101" spans="4:13" ht="12.75">
      <c r="D101" s="104"/>
      <c r="E101" s="104"/>
      <c r="F101" s="104"/>
      <c r="G101" s="104"/>
      <c r="H101" s="104"/>
      <c r="I101" s="104"/>
      <c r="J101" s="104"/>
      <c r="K101" s="104"/>
      <c r="L101" s="104"/>
      <c r="M101" s="104"/>
    </row>
    <row r="102" spans="4:13" ht="12.75">
      <c r="D102" s="104"/>
      <c r="E102" s="104"/>
      <c r="F102" s="104"/>
      <c r="G102" s="104"/>
      <c r="H102" s="104"/>
      <c r="I102" s="104"/>
      <c r="J102" s="104"/>
      <c r="K102" s="104"/>
      <c r="L102" s="104"/>
      <c r="M102" s="104"/>
    </row>
    <row r="103" spans="4:13" ht="12.75">
      <c r="D103" s="104"/>
      <c r="E103" s="104"/>
      <c r="F103" s="104"/>
      <c r="G103" s="104"/>
      <c r="H103" s="104"/>
      <c r="I103" s="104"/>
      <c r="J103" s="104"/>
      <c r="K103" s="104"/>
      <c r="L103" s="104"/>
      <c r="M103" s="104"/>
    </row>
    <row r="104" spans="4:13" ht="12.75">
      <c r="D104" s="104"/>
      <c r="E104" s="104"/>
      <c r="F104" s="104"/>
      <c r="G104" s="104"/>
      <c r="H104" s="104"/>
      <c r="I104" s="104"/>
      <c r="J104" s="104"/>
      <c r="K104" s="104"/>
      <c r="L104" s="104"/>
      <c r="M104" s="104"/>
    </row>
    <row r="105" spans="4:13" ht="12.75">
      <c r="D105" s="104"/>
      <c r="E105" s="104"/>
      <c r="F105" s="104"/>
      <c r="G105" s="104"/>
      <c r="H105" s="104"/>
      <c r="I105" s="104"/>
      <c r="J105" s="104"/>
      <c r="K105" s="104"/>
      <c r="L105" s="104"/>
      <c r="M105" s="104"/>
    </row>
    <row r="106" spans="4:13" ht="12.75">
      <c r="D106" s="104"/>
      <c r="E106" s="104"/>
      <c r="F106" s="104"/>
      <c r="G106" s="104"/>
      <c r="H106" s="104"/>
      <c r="I106" s="104"/>
      <c r="J106" s="104"/>
      <c r="K106" s="104"/>
      <c r="L106" s="104"/>
      <c r="M106" s="104"/>
    </row>
    <row r="107" spans="4:13" ht="12.75">
      <c r="D107" s="104"/>
      <c r="E107" s="104"/>
      <c r="F107" s="104"/>
      <c r="G107" s="104"/>
      <c r="H107" s="104"/>
      <c r="I107" s="104"/>
      <c r="J107" s="104"/>
      <c r="K107" s="104"/>
      <c r="L107" s="104"/>
      <c r="M107" s="104"/>
    </row>
    <row r="108" spans="4:13" ht="12.75">
      <c r="D108" s="104"/>
      <c r="E108" s="104"/>
      <c r="F108" s="104"/>
      <c r="G108" s="104"/>
      <c r="H108" s="104"/>
      <c r="I108" s="104"/>
      <c r="J108" s="104"/>
      <c r="K108" s="104"/>
      <c r="L108" s="104"/>
      <c r="M108" s="104"/>
    </row>
    <row r="109" spans="4:13" ht="12.75">
      <c r="D109" s="104"/>
      <c r="E109" s="104"/>
      <c r="F109" s="104"/>
      <c r="G109" s="104"/>
      <c r="H109" s="104"/>
      <c r="I109" s="104"/>
      <c r="J109" s="104"/>
      <c r="K109" s="104"/>
      <c r="L109" s="104"/>
      <c r="M109" s="104"/>
    </row>
    <row r="110" spans="4:13" ht="12.75">
      <c r="D110" s="104"/>
      <c r="E110" s="104"/>
      <c r="F110" s="104"/>
      <c r="G110" s="104"/>
      <c r="H110" s="104"/>
      <c r="I110" s="104"/>
      <c r="J110" s="104"/>
      <c r="K110" s="104"/>
      <c r="L110" s="104"/>
      <c r="M110" s="104"/>
    </row>
    <row r="111" spans="4:13" ht="12.75">
      <c r="D111" s="104"/>
      <c r="E111" s="104"/>
      <c r="F111" s="104"/>
      <c r="G111" s="104"/>
      <c r="H111" s="104"/>
      <c r="I111" s="104"/>
      <c r="J111" s="104"/>
      <c r="K111" s="104"/>
      <c r="L111" s="104"/>
      <c r="M111" s="104"/>
    </row>
    <row r="112" spans="4:13" ht="12.75">
      <c r="D112" s="104"/>
      <c r="E112" s="104"/>
      <c r="F112" s="104"/>
      <c r="G112" s="104"/>
      <c r="H112" s="104"/>
      <c r="I112" s="104"/>
      <c r="J112" s="104"/>
      <c r="K112" s="104"/>
      <c r="L112" s="104"/>
      <c r="M112" s="104"/>
    </row>
    <row r="113" spans="4:13" ht="12.75">
      <c r="D113" s="104"/>
      <c r="E113" s="104"/>
      <c r="F113" s="104"/>
      <c r="G113" s="104"/>
      <c r="H113" s="104"/>
      <c r="I113" s="104"/>
      <c r="J113" s="104"/>
      <c r="K113" s="104"/>
      <c r="L113" s="104"/>
      <c r="M113" s="104"/>
    </row>
  </sheetData>
  <sheetProtection/>
  <mergeCells count="5">
    <mergeCell ref="AE3:AE4"/>
    <mergeCell ref="AA3:AB3"/>
    <mergeCell ref="D3:F3"/>
    <mergeCell ref="G3:I3"/>
    <mergeCell ref="J3:L3"/>
  </mergeCells>
  <printOptions/>
  <pageMargins left="0.1968503937007874" right="0.1968503937007874" top="0.1968503937007874"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52"/>
  <sheetViews>
    <sheetView zoomScale="85" zoomScaleNormal="85" zoomScalePageLayoutView="0" workbookViewId="0" topLeftCell="I13">
      <selection activeCell="T32" sqref="T32"/>
    </sheetView>
  </sheetViews>
  <sheetFormatPr defaultColWidth="9.00390625" defaultRowHeight="13.5" customHeight="1"/>
  <cols>
    <col min="1" max="1" width="1.4921875" style="10" customWidth="1"/>
    <col min="2" max="2" width="13.375" style="10" bestFit="1" customWidth="1"/>
    <col min="3" max="3" width="7.125" style="10" customWidth="1"/>
    <col min="4" max="4" width="6.75390625" style="10" customWidth="1"/>
    <col min="5" max="5" width="9.00390625" style="10" customWidth="1"/>
    <col min="6" max="6" width="1.00390625" style="10" customWidth="1"/>
    <col min="7" max="7" width="12.625" style="10" customWidth="1"/>
    <col min="8" max="8" width="7.125" style="21" bestFit="1" customWidth="1"/>
    <col min="9" max="9" width="6.75390625" style="10" bestFit="1" customWidth="1"/>
    <col min="10" max="10" width="9.00390625" style="10" customWidth="1"/>
    <col min="11" max="11" width="0.875" style="10" customWidth="1"/>
    <col min="12" max="12" width="9.00390625" style="10" customWidth="1"/>
    <col min="13" max="13" width="7.125" style="21" bestFit="1" customWidth="1"/>
    <col min="14" max="14" width="6.75390625" style="10" bestFit="1" customWidth="1"/>
    <col min="15" max="15" width="9.00390625" style="10" customWidth="1"/>
    <col min="16" max="16" width="0.875" style="10" customWidth="1"/>
    <col min="17" max="16384" width="9.00390625" style="10" customWidth="1"/>
  </cols>
  <sheetData>
    <row r="1" spans="1:11" ht="13.5" customHeight="1" thickBot="1">
      <c r="A1" s="2"/>
      <c r="B1" s="2"/>
      <c r="C1" s="409" t="s">
        <v>5</v>
      </c>
      <c r="D1" s="410"/>
      <c r="E1" s="410"/>
      <c r="F1" s="410"/>
      <c r="G1" s="411"/>
      <c r="H1" s="2"/>
      <c r="I1" s="2"/>
      <c r="J1" s="2"/>
      <c r="K1" s="2"/>
    </row>
    <row r="2" spans="1:11" ht="13.5" customHeight="1">
      <c r="A2" s="2"/>
      <c r="B2" s="412" t="s">
        <v>8</v>
      </c>
      <c r="C2" s="11" t="s">
        <v>6</v>
      </c>
      <c r="D2" s="2"/>
      <c r="E2" s="2"/>
      <c r="F2" s="2"/>
      <c r="G2" s="2"/>
      <c r="H2" s="2"/>
      <c r="I2" s="2"/>
      <c r="J2" s="2"/>
      <c r="K2" s="2"/>
    </row>
    <row r="3" spans="1:11" ht="13.5" customHeight="1">
      <c r="A3" s="2"/>
      <c r="B3" s="413"/>
      <c r="C3" s="2"/>
      <c r="D3" s="2"/>
      <c r="E3" s="2"/>
      <c r="F3" s="2"/>
      <c r="G3" s="2"/>
      <c r="H3" s="2"/>
      <c r="I3" s="2"/>
      <c r="J3" s="2"/>
      <c r="K3" s="2"/>
    </row>
    <row r="4" spans="1:20" ht="13.5" customHeight="1">
      <c r="A4" s="2"/>
      <c r="B4" s="5" t="s">
        <v>0</v>
      </c>
      <c r="C4" s="5" t="s">
        <v>1</v>
      </c>
      <c r="D4" s="5" t="s">
        <v>34</v>
      </c>
      <c r="E4" s="5" t="s">
        <v>2</v>
      </c>
      <c r="F4" s="2"/>
      <c r="G4" s="5" t="s">
        <v>0</v>
      </c>
      <c r="H4" s="5" t="s">
        <v>1</v>
      </c>
      <c r="I4" s="5" t="s">
        <v>34</v>
      </c>
      <c r="J4" s="5" t="s">
        <v>2</v>
      </c>
      <c r="K4" s="2"/>
      <c r="L4" s="12" t="s">
        <v>0</v>
      </c>
      <c r="M4" s="5" t="s">
        <v>1</v>
      </c>
      <c r="N4" s="5" t="s">
        <v>34</v>
      </c>
      <c r="O4" s="5" t="s">
        <v>2</v>
      </c>
      <c r="Q4" s="5" t="s">
        <v>0</v>
      </c>
      <c r="R4" s="5" t="s">
        <v>1</v>
      </c>
      <c r="S4" s="5" t="s">
        <v>34</v>
      </c>
      <c r="T4" s="5" t="s">
        <v>2</v>
      </c>
    </row>
    <row r="5" spans="1:20" ht="13.5" customHeight="1">
      <c r="A5" s="2"/>
      <c r="B5" s="30" t="s">
        <v>56</v>
      </c>
      <c r="C5" s="5">
        <f>H14</f>
        <v>228</v>
      </c>
      <c r="D5" s="13">
        <f>+C5/C$9</f>
        <v>0.2611683848797251</v>
      </c>
      <c r="E5" s="14">
        <f>+E$9*D5</f>
        <v>81.48453608247424</v>
      </c>
      <c r="F5" s="2"/>
      <c r="G5" s="3" t="s">
        <v>96</v>
      </c>
      <c r="H5" s="18">
        <v>34</v>
      </c>
      <c r="I5" s="13">
        <f aca="true" t="shared" si="0" ref="I5:I13">+H5/H$14</f>
        <v>0.14912280701754385</v>
      </c>
      <c r="J5" s="14">
        <f aca="true" t="shared" si="1" ref="J5:J13">+J$14*I5</f>
        <v>12.151202749140895</v>
      </c>
      <c r="K5" s="2"/>
      <c r="L5" s="3" t="s">
        <v>90</v>
      </c>
      <c r="M5" s="1">
        <v>33</v>
      </c>
      <c r="N5" s="13">
        <f aca="true" t="shared" si="2" ref="N5:N10">+M5/M$11</f>
        <v>0.22758620689655173</v>
      </c>
      <c r="O5" s="14">
        <f>+O11*N5</f>
        <v>11.793814432989691</v>
      </c>
      <c r="Q5" s="3" t="s">
        <v>73</v>
      </c>
      <c r="R5" s="1">
        <v>30</v>
      </c>
      <c r="S5" s="13">
        <f>+R5/R23</f>
        <v>0.09554140127388536</v>
      </c>
      <c r="T5" s="14">
        <f>+T$23*S5</f>
        <v>10.70063694267516</v>
      </c>
    </row>
    <row r="6" spans="1:20" ht="13.5" customHeight="1">
      <c r="A6" s="2"/>
      <c r="B6" s="30" t="s">
        <v>55</v>
      </c>
      <c r="C6" s="5">
        <f>C21</f>
        <v>186</v>
      </c>
      <c r="D6" s="13">
        <f>+C6/C$9</f>
        <v>0.21305841924398625</v>
      </c>
      <c r="E6" s="14">
        <v>67</v>
      </c>
      <c r="F6" s="2"/>
      <c r="G6" s="3" t="s">
        <v>97</v>
      </c>
      <c r="H6" s="18">
        <v>29</v>
      </c>
      <c r="I6" s="13">
        <f t="shared" si="0"/>
        <v>0.12719298245614036</v>
      </c>
      <c r="J6" s="14">
        <f t="shared" si="1"/>
        <v>10.364261168384882</v>
      </c>
      <c r="K6" s="2"/>
      <c r="L6" s="3" t="s">
        <v>91</v>
      </c>
      <c r="M6" s="1">
        <v>42</v>
      </c>
      <c r="N6" s="13">
        <f t="shared" si="2"/>
        <v>0.2896551724137931</v>
      </c>
      <c r="O6" s="14">
        <f>+O11*N6</f>
        <v>15.010309278350517</v>
      </c>
      <c r="Q6" s="3" t="s">
        <v>74</v>
      </c>
      <c r="R6" s="1">
        <v>29</v>
      </c>
      <c r="S6" s="13">
        <f>+R6/R23</f>
        <v>0.09235668789808917</v>
      </c>
      <c r="T6" s="14">
        <f aca="true" t="shared" si="3" ref="T6:T22">+T$23*S6</f>
        <v>10.343949044585987</v>
      </c>
    </row>
    <row r="7" spans="1:20" ht="13.5" customHeight="1">
      <c r="A7" s="2"/>
      <c r="B7" s="5" t="s">
        <v>3</v>
      </c>
      <c r="C7" s="5">
        <f>R23</f>
        <v>314</v>
      </c>
      <c r="D7" s="13">
        <f>+C7/C$9</f>
        <v>0.35967926689576174</v>
      </c>
      <c r="E7" s="14">
        <f>+E$9*D7</f>
        <v>112.21993127147766</v>
      </c>
      <c r="F7" s="2"/>
      <c r="G7" s="3" t="s">
        <v>98</v>
      </c>
      <c r="H7" s="18">
        <v>30</v>
      </c>
      <c r="I7" s="13">
        <f t="shared" si="0"/>
        <v>0.13157894736842105</v>
      </c>
      <c r="J7" s="14">
        <f t="shared" si="1"/>
        <v>10.721649484536083</v>
      </c>
      <c r="K7" s="2"/>
      <c r="L7" s="3" t="s">
        <v>92</v>
      </c>
      <c r="M7" s="1">
        <v>27</v>
      </c>
      <c r="N7" s="13">
        <f t="shared" si="2"/>
        <v>0.18620689655172415</v>
      </c>
      <c r="O7" s="14">
        <f>+O11*N7</f>
        <v>9.649484536082475</v>
      </c>
      <c r="Q7" s="3" t="s">
        <v>75</v>
      </c>
      <c r="R7" s="1">
        <v>7</v>
      </c>
      <c r="S7" s="13">
        <f>+R7/R23</f>
        <v>0.022292993630573247</v>
      </c>
      <c r="T7" s="14">
        <f t="shared" si="3"/>
        <v>2.4968152866242037</v>
      </c>
    </row>
    <row r="8" spans="1:20" ht="13.5" customHeight="1">
      <c r="A8" s="2"/>
      <c r="B8" s="5" t="s">
        <v>4</v>
      </c>
      <c r="C8" s="5">
        <f>M11</f>
        <v>145</v>
      </c>
      <c r="D8" s="13">
        <f>+C8/C$9</f>
        <v>0.1660939289805269</v>
      </c>
      <c r="E8" s="14">
        <f>+E$9*D8</f>
        <v>51.8213058419244</v>
      </c>
      <c r="F8" s="2"/>
      <c r="G8" s="3" t="s">
        <v>99</v>
      </c>
      <c r="H8" s="18">
        <v>55</v>
      </c>
      <c r="I8" s="13">
        <f t="shared" si="0"/>
        <v>0.2412280701754386</v>
      </c>
      <c r="J8" s="14">
        <v>19</v>
      </c>
      <c r="K8" s="2"/>
      <c r="L8" s="3" t="s">
        <v>93</v>
      </c>
      <c r="M8" s="1">
        <v>33</v>
      </c>
      <c r="N8" s="13">
        <f t="shared" si="2"/>
        <v>0.22758620689655173</v>
      </c>
      <c r="O8" s="14">
        <f>+O11*N8</f>
        <v>11.793814432989691</v>
      </c>
      <c r="Q8" s="3" t="s">
        <v>76</v>
      </c>
      <c r="R8" s="1">
        <v>4</v>
      </c>
      <c r="S8" s="13">
        <f>+R8/R23</f>
        <v>0.012738853503184714</v>
      </c>
      <c r="T8" s="14">
        <f t="shared" si="3"/>
        <v>1.426751592356688</v>
      </c>
    </row>
    <row r="9" spans="1:20" ht="13.5" customHeight="1">
      <c r="A9" s="2"/>
      <c r="B9" s="15" t="s">
        <v>35</v>
      </c>
      <c r="C9" s="15">
        <f>SUM(C5:C8)</f>
        <v>873</v>
      </c>
      <c r="D9" s="16">
        <f>SUM(D5:D8)</f>
        <v>0.9999999999999999</v>
      </c>
      <c r="E9" s="17">
        <v>312</v>
      </c>
      <c r="F9" s="2"/>
      <c r="G9" s="3" t="s">
        <v>100</v>
      </c>
      <c r="H9" s="18">
        <v>14</v>
      </c>
      <c r="I9" s="13">
        <f t="shared" si="0"/>
        <v>0.06140350877192982</v>
      </c>
      <c r="J9" s="14">
        <f t="shared" si="1"/>
        <v>5.0034364261168385</v>
      </c>
      <c r="K9" s="2"/>
      <c r="L9" s="3" t="s">
        <v>94</v>
      </c>
      <c r="M9" s="1">
        <v>4</v>
      </c>
      <c r="N9" s="13">
        <f t="shared" si="2"/>
        <v>0.027586206896551724</v>
      </c>
      <c r="O9" s="14">
        <f>+O11*N9</f>
        <v>1.429553264604811</v>
      </c>
      <c r="Q9" s="3" t="s">
        <v>77</v>
      </c>
      <c r="R9" s="1">
        <v>21</v>
      </c>
      <c r="S9" s="13">
        <f>+R9/R23</f>
        <v>0.06687898089171974</v>
      </c>
      <c r="T9" s="14">
        <f t="shared" si="3"/>
        <v>7.490445859872612</v>
      </c>
    </row>
    <row r="10" spans="1:20" ht="13.5" customHeight="1">
      <c r="A10" s="2"/>
      <c r="B10" s="2"/>
      <c r="C10" s="2"/>
      <c r="D10" s="2"/>
      <c r="E10" s="2"/>
      <c r="F10" s="2"/>
      <c r="G10" s="3" t="s">
        <v>101</v>
      </c>
      <c r="H10" s="18">
        <v>10</v>
      </c>
      <c r="I10" s="13">
        <f t="shared" si="0"/>
        <v>0.043859649122807015</v>
      </c>
      <c r="J10" s="14">
        <f t="shared" si="1"/>
        <v>3.5738831615120277</v>
      </c>
      <c r="K10" s="2"/>
      <c r="L10" s="3" t="s">
        <v>95</v>
      </c>
      <c r="M10" s="1">
        <v>6</v>
      </c>
      <c r="N10" s="13">
        <f t="shared" si="2"/>
        <v>0.041379310344827586</v>
      </c>
      <c r="O10" s="14">
        <f>+O11*N10</f>
        <v>2.1443298969072164</v>
      </c>
      <c r="Q10" s="3" t="s">
        <v>78</v>
      </c>
      <c r="R10" s="1">
        <v>41</v>
      </c>
      <c r="S10" s="13">
        <f>+R10/R23</f>
        <v>0.1305732484076433</v>
      </c>
      <c r="T10" s="14">
        <f t="shared" si="3"/>
        <v>14.624203821656051</v>
      </c>
    </row>
    <row r="11" spans="1:20" ht="13.5" customHeight="1">
      <c r="A11" s="2"/>
      <c r="B11" s="5" t="s">
        <v>0</v>
      </c>
      <c r="C11" s="5" t="s">
        <v>1</v>
      </c>
      <c r="D11" s="5" t="s">
        <v>34</v>
      </c>
      <c r="E11" s="5" t="s">
        <v>2</v>
      </c>
      <c r="F11" s="2"/>
      <c r="G11" s="3" t="s">
        <v>102</v>
      </c>
      <c r="H11" s="18">
        <v>14</v>
      </c>
      <c r="I11" s="13">
        <f t="shared" si="0"/>
        <v>0.06140350877192982</v>
      </c>
      <c r="J11" s="14">
        <f t="shared" si="1"/>
        <v>5.0034364261168385</v>
      </c>
      <c r="K11" s="2"/>
      <c r="L11" s="15" t="s">
        <v>36</v>
      </c>
      <c r="M11" s="15">
        <f>SUM(M5:M10)</f>
        <v>145</v>
      </c>
      <c r="N11" s="16">
        <f>SUM(N5:N10)</f>
        <v>1.0000000000000002</v>
      </c>
      <c r="O11" s="17">
        <f>E8</f>
        <v>51.8213058419244</v>
      </c>
      <c r="Q11" s="3" t="s">
        <v>79</v>
      </c>
      <c r="R11" s="1">
        <v>2</v>
      </c>
      <c r="S11" s="13">
        <f>+R11/R23</f>
        <v>0.006369426751592357</v>
      </c>
      <c r="T11" s="14">
        <f t="shared" si="3"/>
        <v>0.713375796178344</v>
      </c>
    </row>
    <row r="12" spans="1:20" ht="13.5" customHeight="1">
      <c r="A12" s="2"/>
      <c r="B12" s="3" t="s">
        <v>105</v>
      </c>
      <c r="C12" s="20">
        <v>42</v>
      </c>
      <c r="D12" s="13">
        <f aca="true" t="shared" si="4" ref="D12:D20">+C12/C$21</f>
        <v>0.22580645161290322</v>
      </c>
      <c r="E12" s="14">
        <f aca="true" t="shared" si="5" ref="E12:E20">+E$21*D12</f>
        <v>15.129032258064516</v>
      </c>
      <c r="F12" s="2"/>
      <c r="G12" s="3" t="s">
        <v>103</v>
      </c>
      <c r="H12" s="18">
        <v>34</v>
      </c>
      <c r="I12" s="13">
        <f t="shared" si="0"/>
        <v>0.14912280701754385</v>
      </c>
      <c r="J12" s="14">
        <f t="shared" si="1"/>
        <v>12.151202749140895</v>
      </c>
      <c r="K12" s="2"/>
      <c r="Q12" s="3" t="s">
        <v>80</v>
      </c>
      <c r="R12" s="1">
        <v>24</v>
      </c>
      <c r="S12" s="13">
        <f>+R12/R23</f>
        <v>0.07643312101910828</v>
      </c>
      <c r="T12" s="14">
        <f t="shared" si="3"/>
        <v>8.560509554140127</v>
      </c>
    </row>
    <row r="13" spans="1:20" ht="13.5" customHeight="1">
      <c r="A13" s="2"/>
      <c r="B13" s="3" t="s">
        <v>106</v>
      </c>
      <c r="C13" s="20">
        <v>5</v>
      </c>
      <c r="D13" s="13">
        <f t="shared" si="4"/>
        <v>0.026881720430107527</v>
      </c>
      <c r="E13" s="14">
        <f t="shared" si="5"/>
        <v>1.8010752688172043</v>
      </c>
      <c r="F13" s="2"/>
      <c r="G13" s="3" t="s">
        <v>104</v>
      </c>
      <c r="H13" s="18">
        <v>8</v>
      </c>
      <c r="I13" s="13">
        <f t="shared" si="0"/>
        <v>0.03508771929824561</v>
      </c>
      <c r="J13" s="14">
        <f t="shared" si="1"/>
        <v>2.859106529209622</v>
      </c>
      <c r="K13" s="2"/>
      <c r="O13" s="34"/>
      <c r="Q13" s="3" t="s">
        <v>81</v>
      </c>
      <c r="R13" s="1">
        <v>18</v>
      </c>
      <c r="S13" s="13">
        <f>+R13/R23</f>
        <v>0.05732484076433121</v>
      </c>
      <c r="T13" s="14">
        <f t="shared" si="3"/>
        <v>6.420382165605096</v>
      </c>
    </row>
    <row r="14" spans="1:20" ht="13.5" customHeight="1">
      <c r="A14" s="2"/>
      <c r="B14" s="3" t="s">
        <v>107</v>
      </c>
      <c r="C14" s="20">
        <v>18</v>
      </c>
      <c r="D14" s="13">
        <f t="shared" si="4"/>
        <v>0.0967741935483871</v>
      </c>
      <c r="E14" s="14">
        <f t="shared" si="5"/>
        <v>6.483870967741935</v>
      </c>
      <c r="F14" s="2"/>
      <c r="G14" s="15" t="s">
        <v>37</v>
      </c>
      <c r="H14" s="15">
        <f>SUM(H5:H13)</f>
        <v>228</v>
      </c>
      <c r="I14" s="16">
        <f>SUM(I5:I13)</f>
        <v>0.9999999999999999</v>
      </c>
      <c r="J14" s="17">
        <f>E5</f>
        <v>81.48453608247424</v>
      </c>
      <c r="K14" s="2"/>
      <c r="Q14" s="3" t="s">
        <v>82</v>
      </c>
      <c r="R14" s="1">
        <v>15</v>
      </c>
      <c r="S14" s="13">
        <f>+R14/R23</f>
        <v>0.04777070063694268</v>
      </c>
      <c r="T14" s="14">
        <f t="shared" si="3"/>
        <v>5.35031847133758</v>
      </c>
    </row>
    <row r="15" spans="1:20" ht="13.5" customHeight="1">
      <c r="A15" s="2"/>
      <c r="B15" s="3" t="s">
        <v>108</v>
      </c>
      <c r="C15" s="20">
        <v>20</v>
      </c>
      <c r="D15" s="13">
        <f t="shared" si="4"/>
        <v>0.10752688172043011</v>
      </c>
      <c r="E15" s="14">
        <f t="shared" si="5"/>
        <v>7.204301075268817</v>
      </c>
      <c r="F15" s="2"/>
      <c r="G15" s="2"/>
      <c r="H15" s="2"/>
      <c r="I15" s="2"/>
      <c r="J15" s="2"/>
      <c r="K15" s="2"/>
      <c r="Q15" s="3" t="s">
        <v>83</v>
      </c>
      <c r="R15" s="1">
        <v>10</v>
      </c>
      <c r="S15" s="13">
        <f>+R15/R23</f>
        <v>0.03184713375796178</v>
      </c>
      <c r="T15" s="14">
        <f t="shared" si="3"/>
        <v>3.56687898089172</v>
      </c>
    </row>
    <row r="16" spans="1:20" ht="13.5" customHeight="1">
      <c r="A16" s="2"/>
      <c r="B16" s="3" t="s">
        <v>109</v>
      </c>
      <c r="C16" s="20">
        <v>34</v>
      </c>
      <c r="D16" s="13">
        <f t="shared" si="4"/>
        <v>0.1827956989247312</v>
      </c>
      <c r="E16" s="14">
        <f t="shared" si="5"/>
        <v>12.24731182795699</v>
      </c>
      <c r="F16" s="2"/>
      <c r="G16" s="2"/>
      <c r="H16" s="2"/>
      <c r="I16" s="2"/>
      <c r="J16" s="33"/>
      <c r="K16" s="2"/>
      <c r="Q16" s="3" t="s">
        <v>84</v>
      </c>
      <c r="R16" s="1">
        <v>22</v>
      </c>
      <c r="S16" s="13">
        <f>+R16/R23</f>
        <v>0.07006369426751592</v>
      </c>
      <c r="T16" s="14">
        <f t="shared" si="3"/>
        <v>7.8471337579617835</v>
      </c>
    </row>
    <row r="17" spans="1:20" ht="13.5" customHeight="1">
      <c r="A17" s="2"/>
      <c r="B17" s="3" t="s">
        <v>110</v>
      </c>
      <c r="C17" s="20">
        <v>1</v>
      </c>
      <c r="D17" s="13">
        <f t="shared" si="4"/>
        <v>0.005376344086021506</v>
      </c>
      <c r="E17" s="14">
        <v>1</v>
      </c>
      <c r="F17" s="2"/>
      <c r="G17" s="2"/>
      <c r="H17" s="2"/>
      <c r="I17" s="2"/>
      <c r="J17" s="2"/>
      <c r="K17" s="2"/>
      <c r="Q17" s="3" t="s">
        <v>85</v>
      </c>
      <c r="R17" s="1">
        <v>13</v>
      </c>
      <c r="S17" s="13">
        <f>+R17/R23</f>
        <v>0.041401273885350316</v>
      </c>
      <c r="T17" s="14">
        <f t="shared" si="3"/>
        <v>4.6369426751592355</v>
      </c>
    </row>
    <row r="18" spans="1:20" ht="13.5" customHeight="1">
      <c r="A18" s="2"/>
      <c r="B18" s="3" t="s">
        <v>58</v>
      </c>
      <c r="C18" s="20">
        <v>22</v>
      </c>
      <c r="D18" s="13">
        <f t="shared" si="4"/>
        <v>0.11827956989247312</v>
      </c>
      <c r="E18" s="14">
        <f t="shared" si="5"/>
        <v>7.924731182795699</v>
      </c>
      <c r="F18" s="2"/>
      <c r="G18" s="2"/>
      <c r="H18" s="2"/>
      <c r="I18" s="2"/>
      <c r="J18" s="2"/>
      <c r="K18" s="2"/>
      <c r="Q18" s="3" t="s">
        <v>86</v>
      </c>
      <c r="R18" s="1">
        <v>16</v>
      </c>
      <c r="S18" s="13">
        <f>+R18/R23</f>
        <v>0.050955414012738856</v>
      </c>
      <c r="T18" s="14">
        <f t="shared" si="3"/>
        <v>5.707006369426752</v>
      </c>
    </row>
    <row r="19" spans="1:20" ht="13.5" customHeight="1">
      <c r="A19" s="2"/>
      <c r="B19" s="3" t="s">
        <v>111</v>
      </c>
      <c r="C19" s="20">
        <v>24</v>
      </c>
      <c r="D19" s="13">
        <f t="shared" si="4"/>
        <v>0.12903225806451613</v>
      </c>
      <c r="E19" s="14">
        <f t="shared" si="5"/>
        <v>8.64516129032258</v>
      </c>
      <c r="F19" s="2"/>
      <c r="G19" s="2"/>
      <c r="H19" s="2"/>
      <c r="I19" s="2"/>
      <c r="J19" s="2"/>
      <c r="K19" s="2"/>
      <c r="Q19" s="3" t="s">
        <v>87</v>
      </c>
      <c r="R19" s="1">
        <v>9</v>
      </c>
      <c r="S19" s="13">
        <f>+R19/R23</f>
        <v>0.028662420382165606</v>
      </c>
      <c r="T19" s="14">
        <f t="shared" si="3"/>
        <v>3.210191082802548</v>
      </c>
    </row>
    <row r="20" spans="1:20" ht="13.5" customHeight="1">
      <c r="A20" s="2"/>
      <c r="B20" s="3" t="s">
        <v>112</v>
      </c>
      <c r="C20" s="20">
        <v>20</v>
      </c>
      <c r="D20" s="13">
        <f t="shared" si="4"/>
        <v>0.10752688172043011</v>
      </c>
      <c r="E20" s="14">
        <f t="shared" si="5"/>
        <v>7.204301075268817</v>
      </c>
      <c r="F20" s="2"/>
      <c r="G20" s="2"/>
      <c r="H20" s="2"/>
      <c r="I20" s="2"/>
      <c r="J20" s="2"/>
      <c r="K20" s="2"/>
      <c r="Q20" s="3" t="s">
        <v>88</v>
      </c>
      <c r="R20" s="1">
        <v>22</v>
      </c>
      <c r="S20" s="13">
        <f>+R20/R23</f>
        <v>0.07006369426751592</v>
      </c>
      <c r="T20" s="14">
        <f t="shared" si="3"/>
        <v>7.8471337579617835</v>
      </c>
    </row>
    <row r="21" spans="1:20" ht="13.5" customHeight="1">
      <c r="A21" s="2"/>
      <c r="B21" s="15" t="s">
        <v>37</v>
      </c>
      <c r="C21" s="15">
        <f>SUM(C12:C20)</f>
        <v>186</v>
      </c>
      <c r="D21" s="16">
        <f>SUM(D12:D20)</f>
        <v>1</v>
      </c>
      <c r="E21" s="17">
        <v>67</v>
      </c>
      <c r="F21" s="2"/>
      <c r="G21" s="33"/>
      <c r="H21" s="2"/>
      <c r="I21" s="2"/>
      <c r="J21" s="2"/>
      <c r="K21" s="2"/>
      <c r="Q21" s="3" t="s">
        <v>89</v>
      </c>
      <c r="R21" s="1">
        <v>31</v>
      </c>
      <c r="S21" s="13">
        <f>+R21/R23</f>
        <v>0.09872611464968153</v>
      </c>
      <c r="T21" s="14">
        <f t="shared" si="3"/>
        <v>11.057324840764332</v>
      </c>
    </row>
    <row r="22" spans="1:20" ht="13.5" customHeight="1">
      <c r="A22" s="2"/>
      <c r="B22" s="2"/>
      <c r="C22" s="2"/>
      <c r="D22" s="2"/>
      <c r="E22" s="2"/>
      <c r="F22" s="2"/>
      <c r="G22" s="2"/>
      <c r="H22" s="2"/>
      <c r="I22" s="2"/>
      <c r="J22" s="2"/>
      <c r="K22" s="2"/>
      <c r="Q22" s="27"/>
      <c r="R22" s="1"/>
      <c r="S22" s="13">
        <f>+R22/R23</f>
        <v>0</v>
      </c>
      <c r="T22" s="14">
        <f t="shared" si="3"/>
        <v>0</v>
      </c>
    </row>
    <row r="23" spans="1:20" ht="13.5" customHeight="1">
      <c r="A23" s="2"/>
      <c r="B23" s="2"/>
      <c r="C23" s="2" t="s">
        <v>57</v>
      </c>
      <c r="D23" s="2"/>
      <c r="E23" s="10">
        <v>16</v>
      </c>
      <c r="F23" s="2"/>
      <c r="G23" s="2" t="s">
        <v>30</v>
      </c>
      <c r="H23" s="33">
        <f>E9+E23+E31</f>
        <v>696</v>
      </c>
      <c r="I23" s="2"/>
      <c r="J23" s="2"/>
      <c r="K23" s="2"/>
      <c r="Q23" s="15" t="s">
        <v>38</v>
      </c>
      <c r="R23" s="15">
        <f>SUM(R5:R22)</f>
        <v>314</v>
      </c>
      <c r="S23" s="16">
        <f>SUM(S5:S22)</f>
        <v>0.9999999999999999</v>
      </c>
      <c r="T23" s="15">
        <f>INT(E9*R23/C9)</f>
        <v>112</v>
      </c>
    </row>
    <row r="24" spans="1:20" ht="13.5" customHeight="1">
      <c r="A24" s="2"/>
      <c r="B24" s="412" t="s">
        <v>7</v>
      </c>
      <c r="C24" s="2"/>
      <c r="D24" s="2"/>
      <c r="E24" s="2"/>
      <c r="F24" s="2"/>
      <c r="G24" s="2"/>
      <c r="H24" s="2"/>
      <c r="I24" s="2"/>
      <c r="J24" s="2"/>
      <c r="K24" s="2"/>
      <c r="T24" s="34"/>
    </row>
    <row r="25" spans="1:11" ht="13.5" customHeight="1">
      <c r="A25" s="2"/>
      <c r="B25" s="413"/>
      <c r="C25" s="2"/>
      <c r="D25" s="2"/>
      <c r="E25" s="2"/>
      <c r="F25" s="2"/>
      <c r="G25" s="2"/>
      <c r="H25" s="2"/>
      <c r="I25" s="2"/>
      <c r="J25" s="2"/>
      <c r="K25" s="2"/>
    </row>
    <row r="26" spans="1:20" ht="13.5" customHeight="1">
      <c r="A26" s="2"/>
      <c r="B26" s="5" t="s">
        <v>0</v>
      </c>
      <c r="C26" s="5" t="s">
        <v>1</v>
      </c>
      <c r="D26" s="5" t="s">
        <v>34</v>
      </c>
      <c r="E26" s="5" t="s">
        <v>2</v>
      </c>
      <c r="F26" s="2"/>
      <c r="G26" s="5" t="s">
        <v>0</v>
      </c>
      <c r="H26" s="5" t="s">
        <v>1</v>
      </c>
      <c r="I26" s="5" t="s">
        <v>34</v>
      </c>
      <c r="J26" s="5" t="s">
        <v>2</v>
      </c>
      <c r="K26" s="2"/>
      <c r="L26" s="12" t="s">
        <v>0</v>
      </c>
      <c r="M26" s="5" t="s">
        <v>1</v>
      </c>
      <c r="N26" s="5" t="s">
        <v>34</v>
      </c>
      <c r="O26" s="5" t="s">
        <v>2</v>
      </c>
      <c r="Q26" s="5" t="s">
        <v>0</v>
      </c>
      <c r="R26" s="5" t="s">
        <v>1</v>
      </c>
      <c r="S26" s="5" t="s">
        <v>34</v>
      </c>
      <c r="T26" s="5" t="s">
        <v>2</v>
      </c>
    </row>
    <row r="27" spans="1:20" ht="13.5" customHeight="1">
      <c r="A27" s="2"/>
      <c r="B27" s="30" t="s">
        <v>56</v>
      </c>
      <c r="C27" s="5">
        <f>C5</f>
        <v>228</v>
      </c>
      <c r="D27" s="13">
        <f>+C27/C$31</f>
        <v>0.2611683848797251</v>
      </c>
      <c r="E27" s="14">
        <f>+E$31*D27</f>
        <v>96.10996563573883</v>
      </c>
      <c r="F27" s="2"/>
      <c r="G27" s="3" t="str">
        <f>G5</f>
        <v>伊藤ＳＳ</v>
      </c>
      <c r="H27" s="1">
        <f>H5</f>
        <v>34</v>
      </c>
      <c r="I27" s="13">
        <f aca="true" t="shared" si="6" ref="I27:I35">+H27/H$36</f>
        <v>0.14912280701754385</v>
      </c>
      <c r="J27" s="14">
        <f>INT(+J$36*I27)</f>
        <v>14</v>
      </c>
      <c r="K27" s="2"/>
      <c r="L27" s="19" t="str">
        <f>L5</f>
        <v>空港ＳＳ</v>
      </c>
      <c r="M27" s="5">
        <f>M5</f>
        <v>33</v>
      </c>
      <c r="N27" s="13">
        <f aca="true" t="shared" si="7" ref="N27:N32">+M27/M$33</f>
        <v>0.22758620689655173</v>
      </c>
      <c r="O27" s="14">
        <f aca="true" t="shared" si="8" ref="O27:O32">+O$33*N27</f>
        <v>13.9106529209622</v>
      </c>
      <c r="Q27" s="3" t="str">
        <f>Q5</f>
        <v>エリエールSS</v>
      </c>
      <c r="R27" s="1">
        <f aca="true" t="shared" si="9" ref="R27:R44">R5</f>
        <v>30</v>
      </c>
      <c r="S27" s="13">
        <f>+R27/R$45</f>
        <v>0.09554140127388536</v>
      </c>
      <c r="T27" s="14">
        <f>+T$45*S27</f>
        <v>12.646048109965637</v>
      </c>
    </row>
    <row r="28" spans="1:20" ht="13.5" customHeight="1">
      <c r="A28" s="2"/>
      <c r="B28" s="30" t="s">
        <v>55</v>
      </c>
      <c r="C28" s="5">
        <f>C6</f>
        <v>186</v>
      </c>
      <c r="D28" s="13">
        <f>+C28/C$31</f>
        <v>0.21305841924398625</v>
      </c>
      <c r="E28" s="14">
        <v>79</v>
      </c>
      <c r="F28" s="2"/>
      <c r="G28" s="3" t="str">
        <f aca="true" t="shared" si="10" ref="G28:G35">G6</f>
        <v>坂出伊藤ＳＳ</v>
      </c>
      <c r="H28" s="1">
        <f aca="true" t="shared" si="11" ref="H28:H35">H6</f>
        <v>29</v>
      </c>
      <c r="I28" s="13">
        <f t="shared" si="6"/>
        <v>0.12719298245614036</v>
      </c>
      <c r="J28" s="14">
        <f aca="true" t="shared" si="12" ref="J28:J35">+J$36*I28</f>
        <v>12.224513172966782</v>
      </c>
      <c r="K28" s="2"/>
      <c r="L28" s="19" t="str">
        <f aca="true" t="shared" si="13" ref="L28:M32">L6</f>
        <v>ＪＳＳ高知</v>
      </c>
      <c r="M28" s="5">
        <f t="shared" si="13"/>
        <v>42</v>
      </c>
      <c r="N28" s="13">
        <f t="shared" si="7"/>
        <v>0.2896551724137931</v>
      </c>
      <c r="O28" s="14">
        <v>17</v>
      </c>
      <c r="Q28" s="3" t="str">
        <f aca="true" t="shared" si="14" ref="Q28:Q43">Q6</f>
        <v>ファイブテン</v>
      </c>
      <c r="R28" s="1">
        <f t="shared" si="9"/>
        <v>29</v>
      </c>
      <c r="S28" s="13">
        <f aca="true" t="shared" si="15" ref="S28:S44">+R28/R$45</f>
        <v>0.09235668789808917</v>
      </c>
      <c r="T28" s="14">
        <f aca="true" t="shared" si="16" ref="T28:T44">+T$45*S28</f>
        <v>12.224513172966782</v>
      </c>
    </row>
    <row r="29" spans="1:20" ht="13.5" customHeight="1">
      <c r="A29" s="2"/>
      <c r="B29" s="5" t="s">
        <v>3</v>
      </c>
      <c r="C29" s="5">
        <f>C7</f>
        <v>314</v>
      </c>
      <c r="D29" s="13">
        <f>+C29/C$31</f>
        <v>0.35967926689576174</v>
      </c>
      <c r="E29" s="14">
        <f>+E$31*D29</f>
        <v>132.36197021764033</v>
      </c>
      <c r="F29" s="2"/>
      <c r="G29" s="3" t="str">
        <f t="shared" si="10"/>
        <v>ＪＳＳセンコー</v>
      </c>
      <c r="H29" s="1">
        <f t="shared" si="11"/>
        <v>30</v>
      </c>
      <c r="I29" s="13">
        <f t="shared" si="6"/>
        <v>0.13157894736842105</v>
      </c>
      <c r="J29" s="14">
        <f t="shared" si="12"/>
        <v>12.646048109965635</v>
      </c>
      <c r="K29" s="2"/>
      <c r="L29" s="19" t="str">
        <f t="shared" si="13"/>
        <v>コナミ高知</v>
      </c>
      <c r="M29" s="5">
        <f t="shared" si="13"/>
        <v>27</v>
      </c>
      <c r="N29" s="13">
        <f t="shared" si="7"/>
        <v>0.18620689655172415</v>
      </c>
      <c r="O29" s="14">
        <f t="shared" si="8"/>
        <v>11.381443298969073</v>
      </c>
      <c r="Q29" s="3" t="str">
        <f t="shared" si="14"/>
        <v>ﾌｧｲﾌﾞﾃﾝ東予</v>
      </c>
      <c r="R29" s="1">
        <f t="shared" si="9"/>
        <v>7</v>
      </c>
      <c r="S29" s="13">
        <f t="shared" si="15"/>
        <v>0.022292993630573247</v>
      </c>
      <c r="T29" s="14">
        <f t="shared" si="16"/>
        <v>2.950744558991982</v>
      </c>
    </row>
    <row r="30" spans="1:20" ht="13.5" customHeight="1">
      <c r="A30" s="2"/>
      <c r="B30" s="5" t="s">
        <v>4</v>
      </c>
      <c r="C30" s="5">
        <f>C8</f>
        <v>145</v>
      </c>
      <c r="D30" s="13">
        <f>+C30/C$31</f>
        <v>0.1660939289805269</v>
      </c>
      <c r="E30" s="14">
        <f>+E$31*D30</f>
        <v>61.1225658648339</v>
      </c>
      <c r="F30" s="2"/>
      <c r="G30" s="3" t="str">
        <f t="shared" si="10"/>
        <v>サンダＳＳ</v>
      </c>
      <c r="H30" s="1">
        <f t="shared" si="11"/>
        <v>55</v>
      </c>
      <c r="I30" s="13">
        <f t="shared" si="6"/>
        <v>0.2412280701754386</v>
      </c>
      <c r="J30" s="14">
        <v>24</v>
      </c>
      <c r="K30" s="2"/>
      <c r="L30" s="19" t="str">
        <f t="shared" si="13"/>
        <v>みかづきＳＳ</v>
      </c>
      <c r="M30" s="5">
        <f t="shared" si="13"/>
        <v>33</v>
      </c>
      <c r="N30" s="13">
        <f t="shared" si="7"/>
        <v>0.22758620689655173</v>
      </c>
      <c r="O30" s="14">
        <f t="shared" si="8"/>
        <v>13.9106529209622</v>
      </c>
      <c r="Q30" s="3" t="str">
        <f t="shared" si="14"/>
        <v>フィッタ新居浜</v>
      </c>
      <c r="R30" s="1">
        <f t="shared" si="9"/>
        <v>4</v>
      </c>
      <c r="S30" s="13">
        <f t="shared" si="15"/>
        <v>0.012738853503184714</v>
      </c>
      <c r="T30" s="14">
        <f t="shared" si="16"/>
        <v>1.6861397479954183</v>
      </c>
    </row>
    <row r="31" spans="1:20" ht="13.5" customHeight="1">
      <c r="A31" s="2"/>
      <c r="B31" s="15" t="s">
        <v>35</v>
      </c>
      <c r="C31" s="15">
        <f>SUM(C27:C30)</f>
        <v>873</v>
      </c>
      <c r="D31" s="16">
        <f>SUM(D27:D30)</f>
        <v>0.9999999999999999</v>
      </c>
      <c r="E31" s="17">
        <f>696-312-16</f>
        <v>368</v>
      </c>
      <c r="F31" s="2"/>
      <c r="G31" s="3" t="str">
        <f t="shared" si="10"/>
        <v>サンダＳＨＩＤＯ</v>
      </c>
      <c r="H31" s="1">
        <f t="shared" si="11"/>
        <v>14</v>
      </c>
      <c r="I31" s="13">
        <f t="shared" si="6"/>
        <v>0.06140350877192982</v>
      </c>
      <c r="J31" s="14">
        <f t="shared" si="12"/>
        <v>5.901489117983963</v>
      </c>
      <c r="K31" s="2"/>
      <c r="L31" s="19" t="str">
        <f t="shared" si="13"/>
        <v>窪川ＳＣ</v>
      </c>
      <c r="M31" s="5">
        <f t="shared" si="13"/>
        <v>4</v>
      </c>
      <c r="N31" s="13">
        <f t="shared" si="7"/>
        <v>0.027586206896551724</v>
      </c>
      <c r="O31" s="14">
        <f t="shared" si="8"/>
        <v>1.6861397479954179</v>
      </c>
      <c r="Q31" s="3" t="str">
        <f t="shared" si="14"/>
        <v>五百木SC</v>
      </c>
      <c r="R31" s="1">
        <f t="shared" si="9"/>
        <v>21</v>
      </c>
      <c r="S31" s="13">
        <f t="shared" si="15"/>
        <v>0.06687898089171974</v>
      </c>
      <c r="T31" s="14">
        <f t="shared" si="16"/>
        <v>8.852233676975946</v>
      </c>
    </row>
    <row r="32" spans="1:20" ht="13.5" customHeight="1">
      <c r="A32" s="2"/>
      <c r="B32" s="2"/>
      <c r="C32" s="2"/>
      <c r="D32" s="2"/>
      <c r="E32" s="2"/>
      <c r="F32" s="2"/>
      <c r="G32" s="3" t="str">
        <f t="shared" si="10"/>
        <v>ＷＡＭ</v>
      </c>
      <c r="H32" s="1">
        <f t="shared" si="11"/>
        <v>10</v>
      </c>
      <c r="I32" s="13">
        <f t="shared" si="6"/>
        <v>0.043859649122807015</v>
      </c>
      <c r="J32" s="14">
        <f t="shared" si="12"/>
        <v>4.215349369988545</v>
      </c>
      <c r="K32" s="2"/>
      <c r="L32" s="19" t="str">
        <f t="shared" si="13"/>
        <v>さくらＳＣ</v>
      </c>
      <c r="M32" s="5">
        <f t="shared" si="13"/>
        <v>6</v>
      </c>
      <c r="N32" s="13">
        <f t="shared" si="7"/>
        <v>0.041379310344827586</v>
      </c>
      <c r="O32" s="14">
        <f t="shared" si="8"/>
        <v>2.529209621993127</v>
      </c>
      <c r="Q32" s="3" t="str">
        <f t="shared" si="14"/>
        <v>かしま道後</v>
      </c>
      <c r="R32" s="1">
        <f t="shared" si="9"/>
        <v>41</v>
      </c>
      <c r="S32" s="13">
        <f t="shared" si="15"/>
        <v>0.1305732484076433</v>
      </c>
      <c r="T32" s="14">
        <v>16</v>
      </c>
    </row>
    <row r="33" spans="1:20" ht="13.5" customHeight="1">
      <c r="A33" s="2"/>
      <c r="B33" s="5" t="s">
        <v>0</v>
      </c>
      <c r="C33" s="5" t="s">
        <v>1</v>
      </c>
      <c r="D33" s="5" t="s">
        <v>34</v>
      </c>
      <c r="E33" s="5" t="s">
        <v>2</v>
      </c>
      <c r="F33" s="2"/>
      <c r="G33" s="3" t="str">
        <f t="shared" si="10"/>
        <v>瀬戸内ＳＳ</v>
      </c>
      <c r="H33" s="1">
        <f t="shared" si="11"/>
        <v>14</v>
      </c>
      <c r="I33" s="13">
        <f t="shared" si="6"/>
        <v>0.06140350877192982</v>
      </c>
      <c r="J33" s="14">
        <f t="shared" si="12"/>
        <v>5.901489117983963</v>
      </c>
      <c r="K33" s="2"/>
      <c r="L33" s="15" t="s">
        <v>36</v>
      </c>
      <c r="M33" s="15">
        <f>SUM(M27:M32)</f>
        <v>145</v>
      </c>
      <c r="N33" s="16">
        <f>SUM(N27:N32)</f>
        <v>1.0000000000000002</v>
      </c>
      <c r="O33" s="17">
        <f>E30</f>
        <v>61.1225658648339</v>
      </c>
      <c r="Q33" s="3" t="str">
        <f t="shared" si="14"/>
        <v>かしま天山</v>
      </c>
      <c r="R33" s="1">
        <f t="shared" si="9"/>
        <v>2</v>
      </c>
      <c r="S33" s="13">
        <f t="shared" si="15"/>
        <v>0.006369426751592357</v>
      </c>
      <c r="T33" s="14">
        <f t="shared" si="16"/>
        <v>0.8430698739977092</v>
      </c>
    </row>
    <row r="34" spans="1:20" ht="13.5" customHeight="1">
      <c r="A34" s="2"/>
      <c r="B34" s="4" t="str">
        <f>B12</f>
        <v>ＯＫＳＳ</v>
      </c>
      <c r="C34" s="20">
        <v>42</v>
      </c>
      <c r="D34" s="13">
        <f>+C34/C$43</f>
        <v>0.22580645161290322</v>
      </c>
      <c r="E34" s="14">
        <v>19</v>
      </c>
      <c r="F34" s="2"/>
      <c r="G34" s="3" t="str">
        <f t="shared" si="10"/>
        <v>瀬戸内ＳＳ屋島</v>
      </c>
      <c r="H34" s="1">
        <f t="shared" si="11"/>
        <v>34</v>
      </c>
      <c r="I34" s="13">
        <f t="shared" si="6"/>
        <v>0.14912280701754385</v>
      </c>
      <c r="J34" s="14">
        <f t="shared" si="12"/>
        <v>14.332187857961053</v>
      </c>
      <c r="K34" s="2"/>
      <c r="Q34" s="3" t="str">
        <f t="shared" si="14"/>
        <v>アズサ松山</v>
      </c>
      <c r="R34" s="1">
        <f t="shared" si="9"/>
        <v>24</v>
      </c>
      <c r="S34" s="13">
        <f t="shared" si="15"/>
        <v>0.07643312101910828</v>
      </c>
      <c r="T34" s="14">
        <f t="shared" si="16"/>
        <v>10.11683848797251</v>
      </c>
    </row>
    <row r="35" spans="1:20" ht="13.5" customHeight="1">
      <c r="A35" s="2"/>
      <c r="B35" s="4" t="str">
        <f>B13</f>
        <v>ＯＫ脇町</v>
      </c>
      <c r="C35" s="20">
        <v>5</v>
      </c>
      <c r="D35" s="13">
        <f aca="true" t="shared" si="17" ref="D35:D42">+C35/C$43</f>
        <v>0.026881720430107527</v>
      </c>
      <c r="E35" s="14">
        <f aca="true" t="shared" si="18" ref="E35:E42">+E$43*D35</f>
        <v>2.1236559139784945</v>
      </c>
      <c r="F35" s="2"/>
      <c r="G35" s="3" t="str">
        <f t="shared" si="10"/>
        <v>高松ＳＣ</v>
      </c>
      <c r="H35" s="1">
        <f t="shared" si="11"/>
        <v>8</v>
      </c>
      <c r="I35" s="13">
        <f t="shared" si="6"/>
        <v>0.03508771929824561</v>
      </c>
      <c r="J35" s="14">
        <f t="shared" si="12"/>
        <v>3.372279495990836</v>
      </c>
      <c r="K35" s="2"/>
      <c r="O35" s="34"/>
      <c r="Q35" s="3" t="str">
        <f t="shared" si="14"/>
        <v>南海DC</v>
      </c>
      <c r="R35" s="1">
        <f t="shared" si="9"/>
        <v>18</v>
      </c>
      <c r="S35" s="13">
        <f t="shared" si="15"/>
        <v>0.05732484076433121</v>
      </c>
      <c r="T35" s="14">
        <f t="shared" si="16"/>
        <v>7.587628865979382</v>
      </c>
    </row>
    <row r="36" spans="1:20" ht="13.5" customHeight="1">
      <c r="A36" s="2"/>
      <c r="B36" s="4" t="str">
        <f>B14</f>
        <v>ＯＫ藍住</v>
      </c>
      <c r="C36" s="20">
        <v>18</v>
      </c>
      <c r="D36" s="13">
        <f t="shared" si="17"/>
        <v>0.0967741935483871</v>
      </c>
      <c r="E36" s="14">
        <f t="shared" si="18"/>
        <v>7.64516129032258</v>
      </c>
      <c r="F36" s="2"/>
      <c r="G36" s="15" t="s">
        <v>37</v>
      </c>
      <c r="H36" s="15">
        <f>SUM(H27:H35)</f>
        <v>228</v>
      </c>
      <c r="I36" s="16">
        <f>SUM(I27:I35)</f>
        <v>0.9999999999999999</v>
      </c>
      <c r="J36" s="17">
        <f>E27</f>
        <v>96.10996563573883</v>
      </c>
      <c r="K36" s="2"/>
      <c r="Q36" s="3" t="str">
        <f t="shared" si="14"/>
        <v>南海朝生田</v>
      </c>
      <c r="R36" s="1">
        <f t="shared" si="9"/>
        <v>15</v>
      </c>
      <c r="S36" s="13">
        <f t="shared" si="15"/>
        <v>0.04777070063694268</v>
      </c>
      <c r="T36" s="14">
        <f t="shared" si="16"/>
        <v>6.3230240549828185</v>
      </c>
    </row>
    <row r="37" spans="1:20" ht="13.5" customHeight="1">
      <c r="A37" s="2"/>
      <c r="B37" s="4" t="str">
        <f aca="true" t="shared" si="19" ref="B37:B42">B15</f>
        <v>かもめ競泳塾</v>
      </c>
      <c r="C37" s="20">
        <v>20</v>
      </c>
      <c r="D37" s="13">
        <f t="shared" si="17"/>
        <v>0.10752688172043011</v>
      </c>
      <c r="E37" s="14">
        <v>9</v>
      </c>
      <c r="F37" s="2"/>
      <c r="G37" s="2"/>
      <c r="H37" s="2"/>
      <c r="I37" s="2"/>
      <c r="J37" s="2"/>
      <c r="K37" s="2"/>
      <c r="Q37" s="3" t="str">
        <f t="shared" si="14"/>
        <v>Again</v>
      </c>
      <c r="R37" s="1">
        <f t="shared" si="9"/>
        <v>10</v>
      </c>
      <c r="S37" s="13">
        <f t="shared" si="15"/>
        <v>0.03184713375796178</v>
      </c>
      <c r="T37" s="14">
        <f t="shared" si="16"/>
        <v>4.215349369988545</v>
      </c>
    </row>
    <row r="38" spans="1:20" ht="13.5" customHeight="1">
      <c r="A38" s="2"/>
      <c r="B38" s="4" t="str">
        <f t="shared" si="19"/>
        <v>トビウオＳＳ川内</v>
      </c>
      <c r="C38" s="20">
        <v>34</v>
      </c>
      <c r="D38" s="13">
        <f t="shared" si="17"/>
        <v>0.1827956989247312</v>
      </c>
      <c r="E38" s="14">
        <v>14</v>
      </c>
      <c r="F38" s="2"/>
      <c r="G38" s="2"/>
      <c r="H38" s="2"/>
      <c r="I38" s="2"/>
      <c r="J38" s="33"/>
      <c r="K38" s="2"/>
      <c r="Q38" s="3" t="str">
        <f t="shared" si="14"/>
        <v>石原ＳＣ</v>
      </c>
      <c r="R38" s="1">
        <f t="shared" si="9"/>
        <v>22</v>
      </c>
      <c r="S38" s="13">
        <f t="shared" si="15"/>
        <v>0.07006369426751592</v>
      </c>
      <c r="T38" s="14">
        <f t="shared" si="16"/>
        <v>9.2737686139748</v>
      </c>
    </row>
    <row r="39" spans="1:20" ht="13.5" customHeight="1">
      <c r="A39" s="2"/>
      <c r="B39" s="4" t="str">
        <f t="shared" si="19"/>
        <v>ドルフィン三加茂</v>
      </c>
      <c r="C39" s="20">
        <v>1</v>
      </c>
      <c r="D39" s="13">
        <f t="shared" si="17"/>
        <v>0.005376344086021506</v>
      </c>
      <c r="E39" s="14">
        <v>1</v>
      </c>
      <c r="F39" s="2"/>
      <c r="G39" s="2"/>
      <c r="H39" s="2"/>
      <c r="I39" s="2"/>
      <c r="J39" s="2"/>
      <c r="K39" s="2"/>
      <c r="Q39" s="3" t="str">
        <f t="shared" si="14"/>
        <v>フィッタ松山</v>
      </c>
      <c r="R39" s="1">
        <f t="shared" si="9"/>
        <v>13</v>
      </c>
      <c r="S39" s="13">
        <f t="shared" si="15"/>
        <v>0.041401273885350316</v>
      </c>
      <c r="T39" s="14">
        <f t="shared" si="16"/>
        <v>5.479954180985109</v>
      </c>
    </row>
    <row r="40" spans="1:20" ht="13.5" customHeight="1">
      <c r="A40" s="2"/>
      <c r="B40" s="4" t="str">
        <f t="shared" si="19"/>
        <v>ハッピーＳＳ</v>
      </c>
      <c r="C40" s="20">
        <v>22</v>
      </c>
      <c r="D40" s="13">
        <f t="shared" si="17"/>
        <v>0.11827956989247312</v>
      </c>
      <c r="E40" s="14">
        <f t="shared" si="18"/>
        <v>9.344086021505376</v>
      </c>
      <c r="F40" s="2"/>
      <c r="G40" s="2"/>
      <c r="H40" s="2"/>
      <c r="I40" s="2"/>
      <c r="J40" s="2"/>
      <c r="K40" s="2"/>
      <c r="Q40" s="3" t="str">
        <f t="shared" si="14"/>
        <v>八幡浜ＳＣ</v>
      </c>
      <c r="R40" s="1">
        <f t="shared" si="9"/>
        <v>16</v>
      </c>
      <c r="S40" s="13">
        <f t="shared" si="15"/>
        <v>0.050955414012738856</v>
      </c>
      <c r="T40" s="14">
        <f t="shared" si="16"/>
        <v>6.744558991981673</v>
      </c>
    </row>
    <row r="41" spans="1:20" ht="13.5" customHeight="1">
      <c r="A41" s="2"/>
      <c r="B41" s="4" t="str">
        <f t="shared" si="19"/>
        <v>ハッピー阿南</v>
      </c>
      <c r="C41" s="20">
        <v>24</v>
      </c>
      <c r="D41" s="13">
        <f t="shared" si="17"/>
        <v>0.12903225806451613</v>
      </c>
      <c r="E41" s="14">
        <f t="shared" si="18"/>
        <v>10.193548387096774</v>
      </c>
      <c r="F41" s="2"/>
      <c r="G41" s="2"/>
      <c r="H41" s="2"/>
      <c r="I41" s="2"/>
      <c r="J41" s="2"/>
      <c r="K41" s="2"/>
      <c r="Q41" s="3" t="str">
        <f t="shared" si="14"/>
        <v>リー保内</v>
      </c>
      <c r="R41" s="1">
        <f t="shared" si="9"/>
        <v>9</v>
      </c>
      <c r="S41" s="13">
        <f t="shared" si="15"/>
        <v>0.028662420382165606</v>
      </c>
      <c r="T41" s="14">
        <f t="shared" si="16"/>
        <v>3.793814432989691</v>
      </c>
    </row>
    <row r="42" spans="1:20" ht="13.5" customHeight="1">
      <c r="A42" s="2"/>
      <c r="B42" s="4" t="str">
        <f t="shared" si="19"/>
        <v>ハッピー鴨島</v>
      </c>
      <c r="C42" s="20">
        <v>20</v>
      </c>
      <c r="D42" s="13">
        <f t="shared" si="17"/>
        <v>0.10752688172043011</v>
      </c>
      <c r="E42" s="14">
        <f t="shared" si="18"/>
        <v>8.494623655913978</v>
      </c>
      <c r="F42" s="2"/>
      <c r="K42" s="2"/>
      <c r="Q42" s="3" t="str">
        <f t="shared" si="14"/>
        <v>コミュニティ</v>
      </c>
      <c r="R42" s="1">
        <f t="shared" si="9"/>
        <v>22</v>
      </c>
      <c r="S42" s="13">
        <f t="shared" si="15"/>
        <v>0.07006369426751592</v>
      </c>
      <c r="T42" s="14">
        <f t="shared" si="16"/>
        <v>9.2737686139748</v>
      </c>
    </row>
    <row r="43" spans="1:20" ht="13.5" customHeight="1">
      <c r="A43" s="2"/>
      <c r="B43" s="15" t="s">
        <v>37</v>
      </c>
      <c r="C43" s="15">
        <f>SUM(C34:C42)</f>
        <v>186</v>
      </c>
      <c r="D43" s="16">
        <f>SUM(D34:D42)</f>
        <v>1</v>
      </c>
      <c r="E43" s="17">
        <v>79</v>
      </c>
      <c r="F43" s="2"/>
      <c r="K43" s="2"/>
      <c r="Q43" s="3" t="str">
        <f t="shared" si="14"/>
        <v>クアSS</v>
      </c>
      <c r="R43" s="1">
        <f t="shared" si="9"/>
        <v>31</v>
      </c>
      <c r="S43" s="13">
        <f t="shared" si="15"/>
        <v>0.09872611464968153</v>
      </c>
      <c r="T43" s="14">
        <f t="shared" si="16"/>
        <v>13.067583046964492</v>
      </c>
    </row>
    <row r="44" spans="1:20" ht="13.5" customHeight="1">
      <c r="A44" s="2"/>
      <c r="B44" s="2"/>
      <c r="C44" s="2"/>
      <c r="D44" s="2"/>
      <c r="E44" s="2"/>
      <c r="F44" s="2"/>
      <c r="K44" s="2"/>
      <c r="Q44" s="3"/>
      <c r="R44" s="1">
        <f t="shared" si="9"/>
        <v>0</v>
      </c>
      <c r="S44" s="13">
        <f t="shared" si="15"/>
        <v>0</v>
      </c>
      <c r="T44" s="14">
        <f t="shared" si="16"/>
        <v>0</v>
      </c>
    </row>
    <row r="45" spans="1:20" ht="13.5" customHeight="1">
      <c r="A45" s="2"/>
      <c r="B45" s="2"/>
      <c r="C45" s="2"/>
      <c r="D45" s="2"/>
      <c r="E45" s="33"/>
      <c r="F45" s="2"/>
      <c r="K45" s="2"/>
      <c r="Q45" s="15" t="s">
        <v>38</v>
      </c>
      <c r="R45" s="15">
        <f>SUM(R27:R44)</f>
        <v>314</v>
      </c>
      <c r="S45" s="16">
        <f>SUM(S27:S44)</f>
        <v>0.9999999999999999</v>
      </c>
      <c r="T45" s="17">
        <f>E29</f>
        <v>132.36197021764033</v>
      </c>
    </row>
    <row r="46" spans="1:11" ht="13.5" customHeight="1">
      <c r="A46" s="2"/>
      <c r="B46" s="2"/>
      <c r="C46" s="2"/>
      <c r="D46" s="2"/>
      <c r="E46" s="2"/>
      <c r="F46" s="2"/>
      <c r="K46" s="2"/>
    </row>
    <row r="47" spans="1:11" ht="13.5" customHeight="1">
      <c r="A47" s="2"/>
      <c r="B47" s="2"/>
      <c r="C47" s="2"/>
      <c r="D47" s="2"/>
      <c r="E47" s="2"/>
      <c r="F47" s="2"/>
      <c r="K47" s="2"/>
    </row>
    <row r="48" spans="1:11" ht="13.5" customHeight="1">
      <c r="A48" s="2"/>
      <c r="B48" s="2"/>
      <c r="C48" s="2"/>
      <c r="D48" s="2"/>
      <c r="E48" s="2"/>
      <c r="F48" s="2"/>
      <c r="K48" s="2"/>
    </row>
    <row r="49" spans="2:5" ht="13.5" customHeight="1">
      <c r="B49" s="2"/>
      <c r="C49" s="2"/>
      <c r="D49" s="2"/>
      <c r="E49" s="2"/>
    </row>
    <row r="50" spans="2:5" ht="13.5" customHeight="1">
      <c r="B50" s="2"/>
      <c r="C50" s="2"/>
      <c r="D50" s="2"/>
      <c r="E50" s="2"/>
    </row>
    <row r="51" spans="2:5" ht="13.5" customHeight="1">
      <c r="B51" s="2"/>
      <c r="C51" s="2"/>
      <c r="D51" s="2"/>
      <c r="E51" s="2"/>
    </row>
    <row r="52" spans="2:5" ht="13.5" customHeight="1">
      <c r="B52" s="2"/>
      <c r="C52" s="2"/>
      <c r="D52" s="2"/>
      <c r="E52" s="2"/>
    </row>
  </sheetData>
  <sheetProtection/>
  <mergeCells count="3">
    <mergeCell ref="C1:G1"/>
    <mergeCell ref="B2:B3"/>
    <mergeCell ref="B24:B25"/>
  </mergeCells>
  <printOptions/>
  <pageMargins left="0.1968503937007874" right="0.1968503937007874" top="0"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DI36"/>
  <sheetViews>
    <sheetView zoomScale="75" zoomScaleNormal="75" zoomScalePageLayoutView="0" workbookViewId="0" topLeftCell="A10">
      <selection activeCell="DE4" sqref="DE4"/>
    </sheetView>
  </sheetViews>
  <sheetFormatPr defaultColWidth="9.00390625" defaultRowHeight="22.5" customHeight="1"/>
  <cols>
    <col min="1" max="102" width="1.4921875" style="166" customWidth="1"/>
    <col min="103" max="16384" width="9.00390625" style="166" customWidth="1"/>
  </cols>
  <sheetData>
    <row r="1" spans="18:103" ht="39" customHeight="1" thickBot="1">
      <c r="R1" s="167"/>
      <c r="S1" s="167"/>
      <c r="T1" s="167"/>
      <c r="U1" s="167"/>
      <c r="V1" s="167"/>
      <c r="W1" s="167"/>
      <c r="X1" s="167"/>
      <c r="Y1" s="167"/>
      <c r="Z1" s="167"/>
      <c r="AA1" s="167"/>
      <c r="AB1" s="167"/>
      <c r="AC1" s="167"/>
      <c r="AD1" s="167"/>
      <c r="AE1" s="167"/>
      <c r="AK1" s="414" t="s">
        <v>17</v>
      </c>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Y1" s="168"/>
      <c r="BZ1" s="168"/>
      <c r="CA1" s="168"/>
      <c r="CB1" s="168"/>
      <c r="CC1" s="168"/>
      <c r="CD1" s="168"/>
      <c r="CE1" s="168"/>
      <c r="CF1" s="168"/>
      <c r="CG1" s="168"/>
      <c r="CH1" s="168"/>
      <c r="CI1" s="168"/>
      <c r="CY1" s="6"/>
    </row>
    <row r="2" spans="2:100" ht="39" customHeight="1" thickBot="1">
      <c r="B2" s="415"/>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7"/>
      <c r="AC2" s="417"/>
      <c r="AD2" s="417"/>
      <c r="AE2" s="417"/>
      <c r="AF2" s="417"/>
      <c r="AG2" s="417"/>
      <c r="AH2" s="417"/>
      <c r="AI2" s="417"/>
      <c r="AJ2" s="417"/>
      <c r="AK2" s="417"/>
      <c r="AL2" s="416"/>
      <c r="AM2" s="416"/>
      <c r="AN2" s="416"/>
      <c r="AO2" s="416"/>
      <c r="AP2" s="416"/>
      <c r="AQ2" s="416"/>
      <c r="AR2" s="416"/>
      <c r="AS2" s="416"/>
      <c r="AT2" s="416"/>
      <c r="AU2" s="416"/>
      <c r="AV2" s="416"/>
      <c r="AW2" s="416"/>
      <c r="AX2" s="416"/>
      <c r="AY2" s="416"/>
      <c r="AZ2" s="416"/>
      <c r="BA2" s="416"/>
      <c r="BB2" s="416"/>
      <c r="BC2" s="416"/>
      <c r="BD2" s="416"/>
      <c r="BE2" s="416"/>
      <c r="BF2" s="416"/>
      <c r="BG2" s="416"/>
      <c r="BH2" s="416"/>
      <c r="BI2" s="416"/>
      <c r="BJ2" s="416"/>
      <c r="BK2" s="416"/>
      <c r="BL2" s="416"/>
      <c r="BM2" s="416"/>
      <c r="BN2" s="416"/>
      <c r="BO2" s="416"/>
      <c r="BP2" s="416"/>
      <c r="BQ2" s="416"/>
      <c r="BR2" s="416"/>
      <c r="BS2" s="416"/>
      <c r="BT2" s="416"/>
      <c r="BU2" s="416"/>
      <c r="BV2" s="416"/>
      <c r="BW2" s="416"/>
      <c r="BX2" s="416"/>
      <c r="BY2" s="416"/>
      <c r="BZ2" s="416"/>
      <c r="CA2" s="416"/>
      <c r="CB2" s="416"/>
      <c r="CC2" s="416"/>
      <c r="CD2" s="416"/>
      <c r="CE2" s="416"/>
      <c r="CF2" s="416"/>
      <c r="CG2" s="416"/>
      <c r="CH2" s="416"/>
      <c r="CI2" s="416"/>
      <c r="CJ2" s="416"/>
      <c r="CK2" s="416"/>
      <c r="CL2" s="416"/>
      <c r="CM2" s="416"/>
      <c r="CN2" s="416"/>
      <c r="CO2" s="416"/>
      <c r="CP2" s="416"/>
      <c r="CQ2" s="416"/>
      <c r="CR2" s="416"/>
      <c r="CS2" s="416"/>
      <c r="CT2" s="416"/>
      <c r="CU2" s="418"/>
      <c r="CV2" s="107"/>
    </row>
    <row r="3" spans="1:103" ht="39" customHeight="1" thickBot="1">
      <c r="A3" s="6"/>
      <c r="B3" s="169"/>
      <c r="C3" s="170" t="s">
        <v>166</v>
      </c>
      <c r="D3" s="171"/>
      <c r="E3" s="172" t="s">
        <v>141</v>
      </c>
      <c r="F3" s="170" t="s">
        <v>166</v>
      </c>
      <c r="G3" s="171"/>
      <c r="H3" s="171"/>
      <c r="I3" s="173" t="s">
        <v>166</v>
      </c>
      <c r="J3" s="174"/>
      <c r="K3" s="169"/>
      <c r="L3" s="170" t="s">
        <v>166</v>
      </c>
      <c r="M3" s="171"/>
      <c r="N3" s="172" t="s">
        <v>141</v>
      </c>
      <c r="O3" s="170" t="s">
        <v>166</v>
      </c>
      <c r="P3" s="171"/>
      <c r="Q3" s="171"/>
      <c r="R3" s="173" t="s">
        <v>166</v>
      </c>
      <c r="S3" s="174"/>
      <c r="T3" s="169"/>
      <c r="U3" s="170" t="s">
        <v>348</v>
      </c>
      <c r="V3" s="171"/>
      <c r="W3" s="171"/>
      <c r="X3" s="170" t="s">
        <v>167</v>
      </c>
      <c r="Y3" s="171"/>
      <c r="Z3" s="171"/>
      <c r="AA3" s="173" t="s">
        <v>167</v>
      </c>
      <c r="AB3" s="174"/>
      <c r="AC3" s="174"/>
      <c r="AD3" s="174"/>
      <c r="AE3" s="174"/>
      <c r="AF3" s="174"/>
      <c r="AG3" s="174"/>
      <c r="AH3" s="174"/>
      <c r="AI3" s="174"/>
      <c r="AJ3" s="174"/>
      <c r="AK3" s="175"/>
      <c r="AL3" s="169"/>
      <c r="AM3" s="170" t="s">
        <v>355</v>
      </c>
      <c r="AN3" s="171"/>
      <c r="AO3" s="172"/>
      <c r="AP3" s="170" t="s">
        <v>355</v>
      </c>
      <c r="AQ3" s="171"/>
      <c r="AR3" s="171"/>
      <c r="AS3" s="173" t="s">
        <v>355</v>
      </c>
      <c r="AT3" s="176"/>
      <c r="AU3" s="169"/>
      <c r="AV3" s="170" t="s">
        <v>163</v>
      </c>
      <c r="AW3" s="171"/>
      <c r="AX3" s="172"/>
      <c r="AY3" s="170" t="s">
        <v>163</v>
      </c>
      <c r="AZ3" s="171"/>
      <c r="BA3" s="171"/>
      <c r="BB3" s="173" t="s">
        <v>163</v>
      </c>
      <c r="BC3" s="176"/>
      <c r="BD3" s="169"/>
      <c r="BE3" s="170" t="s">
        <v>163</v>
      </c>
      <c r="BF3" s="171"/>
      <c r="BG3" s="172"/>
      <c r="BH3" s="170" t="s">
        <v>163</v>
      </c>
      <c r="BI3" s="171"/>
      <c r="BJ3" s="171"/>
      <c r="BK3" s="173" t="s">
        <v>163</v>
      </c>
      <c r="BL3" s="174"/>
      <c r="BM3" s="174"/>
      <c r="BN3" s="174"/>
      <c r="BO3" s="174"/>
      <c r="BP3" s="174"/>
      <c r="BQ3" s="174"/>
      <c r="BR3" s="174"/>
      <c r="BS3" s="174"/>
      <c r="BT3" s="174"/>
      <c r="BU3" s="174"/>
      <c r="BV3" s="169"/>
      <c r="BW3" s="170" t="s">
        <v>358</v>
      </c>
      <c r="BX3" s="171"/>
      <c r="BY3" s="172"/>
      <c r="BZ3" s="170" t="s">
        <v>358</v>
      </c>
      <c r="CA3" s="171"/>
      <c r="CB3" s="171"/>
      <c r="CC3" s="173" t="s">
        <v>358</v>
      </c>
      <c r="CD3" s="176"/>
      <c r="CE3" s="169"/>
      <c r="CF3" s="170" t="s">
        <v>161</v>
      </c>
      <c r="CG3" s="171"/>
      <c r="CH3" s="172"/>
      <c r="CI3" s="170" t="s">
        <v>161</v>
      </c>
      <c r="CJ3" s="171"/>
      <c r="CK3" s="171"/>
      <c r="CL3" s="173" t="s">
        <v>161</v>
      </c>
      <c r="CM3" s="176"/>
      <c r="CN3" s="169"/>
      <c r="CO3" s="170" t="s">
        <v>161</v>
      </c>
      <c r="CP3" s="171"/>
      <c r="CQ3" s="172"/>
      <c r="CR3" s="170" t="s">
        <v>161</v>
      </c>
      <c r="CS3" s="171"/>
      <c r="CT3" s="171"/>
      <c r="CU3" s="329" t="s">
        <v>161</v>
      </c>
      <c r="CW3" s="6"/>
      <c r="CX3" s="6"/>
      <c r="CY3" s="6"/>
    </row>
    <row r="4" spans="1:102" ht="39" customHeight="1" thickBot="1">
      <c r="A4" s="6"/>
      <c r="B4" s="177" t="s">
        <v>165</v>
      </c>
      <c r="C4" s="178"/>
      <c r="D4" s="178"/>
      <c r="E4" s="179" t="s">
        <v>165</v>
      </c>
      <c r="F4" s="178"/>
      <c r="G4" s="178"/>
      <c r="H4" s="179" t="s">
        <v>165</v>
      </c>
      <c r="I4" s="180"/>
      <c r="J4" s="174" t="s">
        <v>122</v>
      </c>
      <c r="K4" s="177" t="s">
        <v>166</v>
      </c>
      <c r="L4" s="178"/>
      <c r="M4" s="178"/>
      <c r="N4" s="179" t="s">
        <v>166</v>
      </c>
      <c r="O4" s="178"/>
      <c r="P4" s="178"/>
      <c r="Q4" s="179" t="s">
        <v>166</v>
      </c>
      <c r="R4" s="180"/>
      <c r="S4" s="174"/>
      <c r="T4" s="177" t="s">
        <v>348</v>
      </c>
      <c r="U4" s="178"/>
      <c r="V4" s="178"/>
      <c r="W4" s="179" t="s">
        <v>348</v>
      </c>
      <c r="X4" s="178"/>
      <c r="Y4" s="178"/>
      <c r="Z4" s="179" t="s">
        <v>348</v>
      </c>
      <c r="AA4" s="180"/>
      <c r="AB4" s="174"/>
      <c r="AC4" s="174"/>
      <c r="AD4" s="174"/>
      <c r="AE4" s="174"/>
      <c r="AF4" s="174"/>
      <c r="AG4" s="174"/>
      <c r="AH4" s="174"/>
      <c r="AI4" s="174"/>
      <c r="AJ4" s="174"/>
      <c r="AK4" s="174"/>
      <c r="AL4" s="177" t="s">
        <v>354</v>
      </c>
      <c r="AM4" s="178"/>
      <c r="AN4" s="178"/>
      <c r="AO4" s="179" t="s">
        <v>354</v>
      </c>
      <c r="AP4" s="178"/>
      <c r="AQ4" s="178"/>
      <c r="AR4" s="179" t="s">
        <v>354</v>
      </c>
      <c r="AS4" s="180"/>
      <c r="AT4" s="176"/>
      <c r="AU4" s="177" t="s">
        <v>163</v>
      </c>
      <c r="AV4" s="178"/>
      <c r="AW4" s="178"/>
      <c r="AX4" s="179" t="s">
        <v>163</v>
      </c>
      <c r="AY4" s="178"/>
      <c r="AZ4" s="178"/>
      <c r="BA4" s="179" t="s">
        <v>163</v>
      </c>
      <c r="BB4" s="180"/>
      <c r="BC4" s="176"/>
      <c r="BD4" s="177" t="s">
        <v>163</v>
      </c>
      <c r="BE4" s="178"/>
      <c r="BF4" s="178"/>
      <c r="BG4" s="179" t="s">
        <v>356</v>
      </c>
      <c r="BH4" s="178"/>
      <c r="BI4" s="178"/>
      <c r="BJ4" s="179" t="s">
        <v>189</v>
      </c>
      <c r="BK4" s="180"/>
      <c r="BL4" s="174"/>
      <c r="BM4" s="174"/>
      <c r="BN4" s="174"/>
      <c r="BO4" s="174"/>
      <c r="BP4" s="174"/>
      <c r="BQ4" s="174"/>
      <c r="BR4" s="174"/>
      <c r="BS4" s="174"/>
      <c r="BT4" s="174"/>
      <c r="BU4" s="174"/>
      <c r="BV4" s="177" t="s">
        <v>358</v>
      </c>
      <c r="BW4" s="178"/>
      <c r="BX4" s="178"/>
      <c r="BY4" s="179" t="s">
        <v>358</v>
      </c>
      <c r="BZ4" s="178"/>
      <c r="CA4" s="178"/>
      <c r="CB4" s="179" t="s">
        <v>358</v>
      </c>
      <c r="CC4" s="180"/>
      <c r="CD4" s="176"/>
      <c r="CE4" s="177" t="s">
        <v>359</v>
      </c>
      <c r="CF4" s="178"/>
      <c r="CG4" s="178"/>
      <c r="CH4" s="179" t="s">
        <v>359</v>
      </c>
      <c r="CI4" s="178"/>
      <c r="CJ4" s="178"/>
      <c r="CK4" s="179" t="s">
        <v>359</v>
      </c>
      <c r="CL4" s="180"/>
      <c r="CM4" s="176"/>
      <c r="CN4" s="177" t="s">
        <v>161</v>
      </c>
      <c r="CO4" s="178"/>
      <c r="CP4" s="178"/>
      <c r="CQ4" s="179" t="s">
        <v>161</v>
      </c>
      <c r="CR4" s="178"/>
      <c r="CS4" s="178"/>
      <c r="CT4" s="179" t="s">
        <v>161</v>
      </c>
      <c r="CU4" s="325"/>
      <c r="CV4" s="174"/>
      <c r="CW4" s="6"/>
      <c r="CX4" s="6"/>
    </row>
    <row r="5" spans="1:111" ht="39" customHeight="1" thickBot="1">
      <c r="A5" s="6"/>
      <c r="B5" s="181"/>
      <c r="C5" s="179" t="s">
        <v>165</v>
      </c>
      <c r="D5" s="178"/>
      <c r="E5" s="182" t="s">
        <v>141</v>
      </c>
      <c r="F5" s="179" t="s">
        <v>165</v>
      </c>
      <c r="G5" s="178"/>
      <c r="H5" s="178"/>
      <c r="I5" s="183" t="s">
        <v>165</v>
      </c>
      <c r="J5" s="184"/>
      <c r="K5" s="181"/>
      <c r="L5" s="179" t="s">
        <v>344</v>
      </c>
      <c r="M5" s="178"/>
      <c r="N5" s="182" t="s">
        <v>141</v>
      </c>
      <c r="O5" s="179" t="s">
        <v>344</v>
      </c>
      <c r="P5" s="178"/>
      <c r="Q5" s="178"/>
      <c r="R5" s="183" t="s">
        <v>344</v>
      </c>
      <c r="S5" s="184"/>
      <c r="T5" s="181"/>
      <c r="U5" s="179" t="s">
        <v>348</v>
      </c>
      <c r="V5" s="178"/>
      <c r="W5" s="182"/>
      <c r="X5" s="179" t="s">
        <v>348</v>
      </c>
      <c r="Y5" s="178"/>
      <c r="Z5" s="178"/>
      <c r="AA5" s="183" t="s">
        <v>348</v>
      </c>
      <c r="AB5" s="184"/>
      <c r="AC5" s="174"/>
      <c r="AD5" s="174"/>
      <c r="AE5" s="174"/>
      <c r="AF5" s="174"/>
      <c r="AG5" s="174"/>
      <c r="AH5" s="174"/>
      <c r="AI5" s="174"/>
      <c r="AJ5" s="174"/>
      <c r="AK5" s="174"/>
      <c r="AL5" s="181"/>
      <c r="AM5" s="179" t="s">
        <v>353</v>
      </c>
      <c r="AN5" s="178"/>
      <c r="AO5" s="182"/>
      <c r="AP5" s="179" t="s">
        <v>353</v>
      </c>
      <c r="AQ5" s="178"/>
      <c r="AR5" s="178"/>
      <c r="AS5" s="183" t="s">
        <v>354</v>
      </c>
      <c r="AT5" s="176"/>
      <c r="AU5" s="181"/>
      <c r="AV5" s="179" t="s">
        <v>163</v>
      </c>
      <c r="AW5" s="178"/>
      <c r="AX5" s="182"/>
      <c r="AY5" s="179" t="s">
        <v>163</v>
      </c>
      <c r="AZ5" s="178"/>
      <c r="BA5" s="178"/>
      <c r="BB5" s="183" t="s">
        <v>163</v>
      </c>
      <c r="BC5" s="176"/>
      <c r="BD5" s="181"/>
      <c r="BE5" s="179" t="s">
        <v>219</v>
      </c>
      <c r="BF5" s="178"/>
      <c r="BG5" s="182"/>
      <c r="BH5" s="179" t="s">
        <v>219</v>
      </c>
      <c r="BI5" s="178"/>
      <c r="BJ5" s="178"/>
      <c r="BK5" s="183" t="s">
        <v>219</v>
      </c>
      <c r="BL5" s="174"/>
      <c r="BM5" s="174"/>
      <c r="BN5" s="174"/>
      <c r="BO5" s="174"/>
      <c r="BP5" s="174"/>
      <c r="BQ5" s="174"/>
      <c r="BR5" s="174"/>
      <c r="BS5" s="174"/>
      <c r="BT5" s="174"/>
      <c r="BU5" s="174"/>
      <c r="BV5" s="181"/>
      <c r="BW5" s="179" t="s">
        <v>358</v>
      </c>
      <c r="BX5" s="178"/>
      <c r="BY5" s="182"/>
      <c r="BZ5" s="179" t="s">
        <v>358</v>
      </c>
      <c r="CA5" s="178"/>
      <c r="CB5" s="178"/>
      <c r="CC5" s="183" t="s">
        <v>358</v>
      </c>
      <c r="CD5" s="328"/>
      <c r="CE5" s="181"/>
      <c r="CF5" s="179" t="s">
        <v>359</v>
      </c>
      <c r="CG5" s="178"/>
      <c r="CH5" s="182"/>
      <c r="CI5" s="179" t="s">
        <v>359</v>
      </c>
      <c r="CJ5" s="178"/>
      <c r="CK5" s="178"/>
      <c r="CL5" s="183" t="s">
        <v>359</v>
      </c>
      <c r="CM5" s="176"/>
      <c r="CN5" s="181"/>
      <c r="CO5" s="179" t="s">
        <v>161</v>
      </c>
      <c r="CP5" s="178"/>
      <c r="CQ5" s="182"/>
      <c r="CR5" s="179" t="s">
        <v>161</v>
      </c>
      <c r="CS5" s="178"/>
      <c r="CT5" s="178"/>
      <c r="CU5" s="330" t="s">
        <v>161</v>
      </c>
      <c r="CV5" s="174"/>
      <c r="CW5" s="6"/>
      <c r="CX5" s="6"/>
      <c r="DG5" s="6"/>
    </row>
    <row r="6" spans="1:108" ht="39" customHeight="1">
      <c r="A6" s="6"/>
      <c r="B6" s="177" t="s">
        <v>165</v>
      </c>
      <c r="C6" s="178"/>
      <c r="D6" s="178"/>
      <c r="E6" s="179" t="s">
        <v>165</v>
      </c>
      <c r="F6" s="178"/>
      <c r="G6" s="178"/>
      <c r="H6" s="179" t="s">
        <v>165</v>
      </c>
      <c r="I6" s="180"/>
      <c r="J6" s="184"/>
      <c r="K6" s="177" t="s">
        <v>344</v>
      </c>
      <c r="L6" s="178"/>
      <c r="M6" s="178"/>
      <c r="N6" s="179" t="s">
        <v>345</v>
      </c>
      <c r="O6" s="178"/>
      <c r="P6" s="178"/>
      <c r="Q6" s="179" t="s">
        <v>345</v>
      </c>
      <c r="R6" s="180"/>
      <c r="S6" s="184"/>
      <c r="T6" s="177" t="s">
        <v>348</v>
      </c>
      <c r="U6" s="178"/>
      <c r="V6" s="178"/>
      <c r="W6" s="179" t="s">
        <v>348</v>
      </c>
      <c r="X6" s="178"/>
      <c r="Y6" s="178"/>
      <c r="Z6" s="179" t="s">
        <v>348</v>
      </c>
      <c r="AA6" s="180"/>
      <c r="AB6" s="184"/>
      <c r="AC6" s="174"/>
      <c r="AD6" s="174"/>
      <c r="AE6" s="174"/>
      <c r="AF6" s="174"/>
      <c r="AG6" s="174"/>
      <c r="AH6" s="174"/>
      <c r="AI6" s="174"/>
      <c r="AJ6" s="174"/>
      <c r="AK6" s="174"/>
      <c r="AL6" s="177" t="s">
        <v>353</v>
      </c>
      <c r="AM6" s="178"/>
      <c r="AN6" s="178"/>
      <c r="AO6" s="179" t="s">
        <v>353</v>
      </c>
      <c r="AP6" s="178"/>
      <c r="AQ6" s="178"/>
      <c r="AR6" s="179" t="s">
        <v>353</v>
      </c>
      <c r="AS6" s="180"/>
      <c r="AT6" s="176"/>
      <c r="AU6" s="177" t="s">
        <v>163</v>
      </c>
      <c r="AV6" s="178"/>
      <c r="AW6" s="178"/>
      <c r="AX6" s="179" t="s">
        <v>163</v>
      </c>
      <c r="AY6" s="178"/>
      <c r="AZ6" s="178"/>
      <c r="BA6" s="179" t="s">
        <v>163</v>
      </c>
      <c r="BB6" s="180"/>
      <c r="BC6" s="176"/>
      <c r="BD6" s="177" t="s">
        <v>219</v>
      </c>
      <c r="BE6" s="178"/>
      <c r="BF6" s="178"/>
      <c r="BG6" s="179" t="s">
        <v>219</v>
      </c>
      <c r="BH6" s="178"/>
      <c r="BI6" s="178"/>
      <c r="BJ6" s="179" t="s">
        <v>357</v>
      </c>
      <c r="BK6" s="180"/>
      <c r="BL6" s="174"/>
      <c r="BM6" s="174"/>
      <c r="BN6" s="174"/>
      <c r="BO6" s="174"/>
      <c r="BP6" s="174"/>
      <c r="BQ6" s="174"/>
      <c r="BR6" s="174"/>
      <c r="BS6" s="174"/>
      <c r="BT6" s="174"/>
      <c r="BU6" s="186"/>
      <c r="BV6" s="177" t="s">
        <v>358</v>
      </c>
      <c r="BW6" s="178"/>
      <c r="BX6" s="178"/>
      <c r="BY6" s="179" t="s">
        <v>358</v>
      </c>
      <c r="BZ6" s="178"/>
      <c r="CA6" s="178"/>
      <c r="CB6" s="179" t="s">
        <v>358</v>
      </c>
      <c r="CC6" s="180"/>
      <c r="CD6" s="328"/>
      <c r="CE6" s="177" t="s">
        <v>359</v>
      </c>
      <c r="CF6" s="178"/>
      <c r="CG6" s="178"/>
      <c r="CH6" s="179" t="s">
        <v>359</v>
      </c>
      <c r="CI6" s="178"/>
      <c r="CJ6" s="178"/>
      <c r="CK6" s="179" t="s">
        <v>359</v>
      </c>
      <c r="CL6" s="180"/>
      <c r="CM6" s="176"/>
      <c r="CN6" s="177" t="s">
        <v>360</v>
      </c>
      <c r="CO6" s="178"/>
      <c r="CP6" s="178"/>
      <c r="CQ6" s="179" t="s">
        <v>361</v>
      </c>
      <c r="CR6" s="178"/>
      <c r="CS6" s="178"/>
      <c r="CT6" s="179" t="s">
        <v>221</v>
      </c>
      <c r="CU6" s="326"/>
      <c r="CV6" s="174"/>
      <c r="CW6" s="6"/>
      <c r="CX6" s="6"/>
      <c r="DD6" s="6"/>
    </row>
    <row r="7" spans="1:102" ht="39" customHeight="1">
      <c r="A7" s="6"/>
      <c r="B7" s="181"/>
      <c r="C7" s="179" t="s">
        <v>165</v>
      </c>
      <c r="D7" s="178"/>
      <c r="E7" s="182" t="s">
        <v>141</v>
      </c>
      <c r="F7" s="179" t="s">
        <v>165</v>
      </c>
      <c r="G7" s="178"/>
      <c r="H7" s="178"/>
      <c r="I7" s="183" t="s">
        <v>165</v>
      </c>
      <c r="J7" s="174"/>
      <c r="K7" s="181"/>
      <c r="L7" s="179" t="s">
        <v>346</v>
      </c>
      <c r="M7" s="178"/>
      <c r="N7" s="182"/>
      <c r="O7" s="179" t="s">
        <v>346</v>
      </c>
      <c r="P7" s="178"/>
      <c r="Q7" s="178"/>
      <c r="R7" s="183" t="s">
        <v>346</v>
      </c>
      <c r="S7" s="174"/>
      <c r="T7" s="181"/>
      <c r="U7" s="179" t="s">
        <v>348</v>
      </c>
      <c r="V7" s="178"/>
      <c r="W7" s="182"/>
      <c r="X7" s="179" t="s">
        <v>223</v>
      </c>
      <c r="Y7" s="178"/>
      <c r="Z7" s="178"/>
      <c r="AA7" s="183" t="s">
        <v>223</v>
      </c>
      <c r="AB7" s="174"/>
      <c r="AC7" s="174"/>
      <c r="AD7" s="174"/>
      <c r="AE7" s="174"/>
      <c r="AF7" s="174"/>
      <c r="AG7" s="174"/>
      <c r="AH7" s="174"/>
      <c r="AI7" s="174"/>
      <c r="AJ7" s="174"/>
      <c r="AK7" s="174"/>
      <c r="AL7" s="181"/>
      <c r="AM7" s="179" t="s">
        <v>353</v>
      </c>
      <c r="AN7" s="178"/>
      <c r="AO7" s="182"/>
      <c r="AP7" s="179" t="s">
        <v>353</v>
      </c>
      <c r="AQ7" s="178"/>
      <c r="AR7" s="178"/>
      <c r="AS7" s="183" t="s">
        <v>353</v>
      </c>
      <c r="AT7" s="327"/>
      <c r="AU7" s="181"/>
      <c r="AV7" s="179" t="s">
        <v>163</v>
      </c>
      <c r="AW7" s="178"/>
      <c r="AX7" s="182"/>
      <c r="AY7" s="179" t="s">
        <v>163</v>
      </c>
      <c r="AZ7" s="178"/>
      <c r="BA7" s="178"/>
      <c r="BB7" s="183" t="s">
        <v>163</v>
      </c>
      <c r="BC7" s="327"/>
      <c r="BD7" s="181"/>
      <c r="BE7" s="179" t="s">
        <v>357</v>
      </c>
      <c r="BF7" s="178"/>
      <c r="BG7" s="182"/>
      <c r="BH7" s="179" t="s">
        <v>357</v>
      </c>
      <c r="BI7" s="178"/>
      <c r="BJ7" s="178"/>
      <c r="BK7" s="183" t="s">
        <v>357</v>
      </c>
      <c r="BL7" s="174"/>
      <c r="BM7" s="174"/>
      <c r="BN7" s="174"/>
      <c r="BO7" s="174"/>
      <c r="BP7" s="174"/>
      <c r="BQ7" s="174"/>
      <c r="BR7" s="174"/>
      <c r="BS7" s="174"/>
      <c r="BT7" s="174"/>
      <c r="BU7" s="174"/>
      <c r="BV7" s="181"/>
      <c r="BW7" s="179" t="s">
        <v>358</v>
      </c>
      <c r="BX7" s="178"/>
      <c r="BY7" s="182"/>
      <c r="BZ7" s="179" t="s">
        <v>358</v>
      </c>
      <c r="CA7" s="178"/>
      <c r="CB7" s="178"/>
      <c r="CC7" s="183" t="s">
        <v>358</v>
      </c>
      <c r="CD7" s="176"/>
      <c r="CE7" s="181"/>
      <c r="CF7" s="179" t="s">
        <v>359</v>
      </c>
      <c r="CG7" s="178"/>
      <c r="CH7" s="182"/>
      <c r="CI7" s="179" t="s">
        <v>359</v>
      </c>
      <c r="CJ7" s="178"/>
      <c r="CK7" s="178"/>
      <c r="CL7" s="183" t="s">
        <v>359</v>
      </c>
      <c r="CM7" s="176"/>
      <c r="CN7" s="181"/>
      <c r="CO7" s="179" t="s">
        <v>361</v>
      </c>
      <c r="CP7" s="178"/>
      <c r="CQ7" s="182"/>
      <c r="CR7" s="179" t="s">
        <v>361</v>
      </c>
      <c r="CS7" s="178"/>
      <c r="CT7" s="178"/>
      <c r="CU7" s="331" t="s">
        <v>361</v>
      </c>
      <c r="CV7" s="174"/>
      <c r="CW7" s="6"/>
      <c r="CX7" s="6"/>
    </row>
    <row r="8" spans="1:113" ht="39" customHeight="1" thickBot="1">
      <c r="A8" s="6"/>
      <c r="B8" s="185" t="s">
        <v>165</v>
      </c>
      <c r="C8" s="187"/>
      <c r="D8" s="187"/>
      <c r="E8" s="188" t="s">
        <v>165</v>
      </c>
      <c r="F8" s="187"/>
      <c r="G8" s="187"/>
      <c r="H8" s="188" t="s">
        <v>165</v>
      </c>
      <c r="I8" s="189"/>
      <c r="J8" s="174"/>
      <c r="K8" s="185" t="s">
        <v>346</v>
      </c>
      <c r="L8" s="187"/>
      <c r="M8" s="187"/>
      <c r="N8" s="188" t="s">
        <v>347</v>
      </c>
      <c r="O8" s="187"/>
      <c r="P8" s="187"/>
      <c r="Q8" s="188" t="s">
        <v>347</v>
      </c>
      <c r="R8" s="189"/>
      <c r="S8" s="174"/>
      <c r="T8" s="185" t="s">
        <v>347</v>
      </c>
      <c r="U8" s="187"/>
      <c r="V8" s="187"/>
      <c r="W8" s="188" t="s">
        <v>347</v>
      </c>
      <c r="X8" s="187"/>
      <c r="Y8" s="187"/>
      <c r="Z8" s="188" t="s">
        <v>223</v>
      </c>
      <c r="AA8" s="189"/>
      <c r="AB8" s="174"/>
      <c r="AC8" s="174"/>
      <c r="AD8" s="174"/>
      <c r="AE8" s="174"/>
      <c r="AF8" s="174"/>
      <c r="AG8" s="174"/>
      <c r="AH8" s="174"/>
      <c r="AI8" s="174"/>
      <c r="AJ8" s="174"/>
      <c r="AK8" s="174"/>
      <c r="AL8" s="185" t="s">
        <v>353</v>
      </c>
      <c r="AM8" s="187"/>
      <c r="AN8" s="187"/>
      <c r="AO8" s="188" t="s">
        <v>353</v>
      </c>
      <c r="AP8" s="187"/>
      <c r="AQ8" s="187"/>
      <c r="AR8" s="188" t="s">
        <v>353</v>
      </c>
      <c r="AS8" s="189"/>
      <c r="AT8" s="327"/>
      <c r="AU8" s="185" t="s">
        <v>190</v>
      </c>
      <c r="AV8" s="187"/>
      <c r="AW8" s="187"/>
      <c r="AX8" s="188" t="s">
        <v>163</v>
      </c>
      <c r="AY8" s="187"/>
      <c r="AZ8" s="187"/>
      <c r="BA8" s="188" t="s">
        <v>163</v>
      </c>
      <c r="BB8" s="189"/>
      <c r="BC8" s="327"/>
      <c r="BD8" s="185" t="s">
        <v>357</v>
      </c>
      <c r="BE8" s="187"/>
      <c r="BF8" s="187"/>
      <c r="BG8" s="188" t="s">
        <v>357</v>
      </c>
      <c r="BH8" s="187"/>
      <c r="BI8" s="187"/>
      <c r="BJ8" s="188" t="s">
        <v>357</v>
      </c>
      <c r="BK8" s="189"/>
      <c r="BL8" s="174"/>
      <c r="BM8" s="174"/>
      <c r="BN8" s="174"/>
      <c r="BO8" s="174"/>
      <c r="BP8" s="174"/>
      <c r="BQ8" s="174"/>
      <c r="BR8" s="174"/>
      <c r="BS8" s="174"/>
      <c r="BT8" s="174"/>
      <c r="BU8" s="174"/>
      <c r="BV8" s="185" t="s">
        <v>358</v>
      </c>
      <c r="BW8" s="187"/>
      <c r="BX8" s="187"/>
      <c r="BY8" s="188" t="s">
        <v>358</v>
      </c>
      <c r="BZ8" s="187"/>
      <c r="CA8" s="187"/>
      <c r="CB8" s="188" t="s">
        <v>358</v>
      </c>
      <c r="CC8" s="189"/>
      <c r="CD8" s="176"/>
      <c r="CE8" s="185" t="s">
        <v>359</v>
      </c>
      <c r="CF8" s="187"/>
      <c r="CG8" s="187"/>
      <c r="CH8" s="188" t="s">
        <v>359</v>
      </c>
      <c r="CI8" s="187"/>
      <c r="CJ8" s="187"/>
      <c r="CK8" s="188" t="s">
        <v>359</v>
      </c>
      <c r="CL8" s="189"/>
      <c r="CM8" s="176"/>
      <c r="CN8" s="185" t="s">
        <v>360</v>
      </c>
      <c r="CO8" s="187"/>
      <c r="CP8" s="187"/>
      <c r="CQ8" s="188" t="s">
        <v>361</v>
      </c>
      <c r="CR8" s="187"/>
      <c r="CS8" s="187"/>
      <c r="CT8" s="188" t="s">
        <v>221</v>
      </c>
      <c r="CU8" s="325"/>
      <c r="CV8" s="174"/>
      <c r="CW8" s="6"/>
      <c r="CX8" s="6"/>
      <c r="DB8" s="166" t="s">
        <v>122</v>
      </c>
      <c r="DI8" s="6"/>
    </row>
    <row r="9" spans="1:102" ht="39" customHeight="1">
      <c r="A9" s="6"/>
      <c r="B9" s="419" t="s">
        <v>225</v>
      </c>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1"/>
      <c r="CV9" s="190"/>
      <c r="CW9" s="6"/>
      <c r="CX9" s="6"/>
    </row>
    <row r="10" spans="1:100" ht="30" customHeight="1" thickBot="1">
      <c r="A10" s="6"/>
      <c r="B10" s="191"/>
      <c r="C10" s="191"/>
      <c r="D10" s="191"/>
      <c r="E10" s="190"/>
      <c r="F10" s="190"/>
      <c r="G10" s="190"/>
      <c r="H10" s="190"/>
      <c r="I10" s="190"/>
      <c r="J10" s="190"/>
      <c r="K10" s="192"/>
      <c r="L10" s="190"/>
      <c r="M10" s="190"/>
      <c r="N10" s="190"/>
      <c r="O10" s="190"/>
      <c r="P10" s="190"/>
      <c r="Q10" s="190"/>
      <c r="R10" s="190"/>
      <c r="S10" s="190"/>
      <c r="T10" s="193"/>
      <c r="U10" s="193"/>
      <c r="V10" s="193"/>
      <c r="W10" s="193"/>
      <c r="X10" s="193"/>
      <c r="Y10" s="193"/>
      <c r="Z10" s="193"/>
      <c r="AA10" s="193"/>
      <c r="AB10" s="193"/>
      <c r="AC10" s="193"/>
      <c r="AD10" s="193"/>
      <c r="AE10" s="193"/>
      <c r="AF10" s="193"/>
      <c r="AG10" s="193"/>
      <c r="AH10" s="193"/>
      <c r="AI10" s="193"/>
      <c r="AJ10" s="193"/>
      <c r="AK10" s="190"/>
      <c r="AL10" s="6"/>
      <c r="AM10" s="190"/>
      <c r="AN10" s="190"/>
      <c r="AO10" s="190"/>
      <c r="AP10" s="194"/>
      <c r="AQ10" s="194"/>
      <c r="AR10" s="194"/>
      <c r="AS10" s="194"/>
      <c r="AT10" s="194"/>
      <c r="AU10" s="194"/>
      <c r="AV10" s="194"/>
      <c r="AW10" s="194"/>
      <c r="AX10" s="194"/>
      <c r="AY10" s="194"/>
      <c r="AZ10" s="194"/>
      <c r="BA10" s="195"/>
      <c r="BB10" s="194"/>
      <c r="BC10" s="194"/>
      <c r="BD10" s="194"/>
      <c r="BE10" s="194"/>
      <c r="BF10" s="194"/>
      <c r="BG10" s="6"/>
      <c r="BH10" s="194"/>
      <c r="BI10" s="194"/>
      <c r="BJ10" s="194"/>
      <c r="BK10" s="194"/>
      <c r="BL10" s="194"/>
      <c r="BM10" s="196"/>
      <c r="BN10" s="196"/>
      <c r="BO10" s="196"/>
      <c r="BP10" s="196"/>
      <c r="BQ10" s="196"/>
      <c r="BR10" s="196"/>
      <c r="BS10" s="196"/>
      <c r="BT10" s="196"/>
      <c r="BU10" s="196"/>
      <c r="BV10" s="196"/>
      <c r="BW10" s="196"/>
      <c r="BX10" s="196"/>
      <c r="BY10" s="196"/>
      <c r="BZ10" s="196"/>
      <c r="CA10" s="196"/>
      <c r="CB10" s="196"/>
      <c r="CC10" s="196"/>
      <c r="CD10" s="190"/>
      <c r="CE10" s="190"/>
      <c r="CF10" s="190"/>
      <c r="CG10" s="190"/>
      <c r="CH10" s="190"/>
      <c r="CI10" s="190"/>
      <c r="CJ10" s="190"/>
      <c r="CK10" s="190"/>
      <c r="CL10" s="190"/>
      <c r="CM10" s="190"/>
      <c r="CN10" s="190"/>
      <c r="CO10" s="190"/>
      <c r="CP10" s="190"/>
      <c r="CQ10" s="190"/>
      <c r="CR10" s="190"/>
      <c r="CS10" s="190"/>
      <c r="CT10" s="190"/>
      <c r="CU10" s="197"/>
      <c r="CV10" s="190"/>
    </row>
    <row r="11" spans="2:102" ht="39" customHeight="1">
      <c r="B11" s="169"/>
      <c r="C11" s="170" t="s">
        <v>220</v>
      </c>
      <c r="D11" s="171"/>
      <c r="E11" s="172" t="s">
        <v>141</v>
      </c>
      <c r="F11" s="170" t="s">
        <v>220</v>
      </c>
      <c r="G11" s="171"/>
      <c r="H11" s="171"/>
      <c r="I11" s="173" t="s">
        <v>220</v>
      </c>
      <c r="J11" s="198"/>
      <c r="K11" s="169"/>
      <c r="L11" s="170" t="s">
        <v>220</v>
      </c>
      <c r="M11" s="171"/>
      <c r="N11" s="172" t="s">
        <v>141</v>
      </c>
      <c r="O11" s="170" t="s">
        <v>220</v>
      </c>
      <c r="P11" s="171"/>
      <c r="Q11" s="171"/>
      <c r="R11" s="173" t="s">
        <v>220</v>
      </c>
      <c r="S11" s="184"/>
      <c r="T11" s="169"/>
      <c r="U11" s="170" t="s">
        <v>188</v>
      </c>
      <c r="V11" s="199"/>
      <c r="W11" s="199"/>
      <c r="X11" s="170" t="s">
        <v>188</v>
      </c>
      <c r="Y11" s="199"/>
      <c r="Z11" s="199"/>
      <c r="AA11" s="173" t="s">
        <v>188</v>
      </c>
      <c r="AB11" s="174"/>
      <c r="AC11" s="169"/>
      <c r="AD11" s="200" t="s">
        <v>141</v>
      </c>
      <c r="AE11" s="201"/>
      <c r="AF11" s="201"/>
      <c r="AG11" s="201"/>
      <c r="AH11" s="201"/>
      <c r="AI11" s="201"/>
      <c r="AJ11" s="202"/>
      <c r="AK11" s="174"/>
      <c r="AL11" s="169"/>
      <c r="AM11" s="170" t="s">
        <v>224</v>
      </c>
      <c r="AN11" s="171"/>
      <c r="AO11" s="172"/>
      <c r="AP11" s="170" t="s">
        <v>349</v>
      </c>
      <c r="AQ11" s="171"/>
      <c r="AR11" s="171"/>
      <c r="AS11" s="173" t="s">
        <v>224</v>
      </c>
      <c r="AT11" s="174"/>
      <c r="AU11" s="169"/>
      <c r="AV11" s="170" t="s">
        <v>222</v>
      </c>
      <c r="AW11" s="171"/>
      <c r="AX11" s="171"/>
      <c r="AY11" s="170" t="s">
        <v>222</v>
      </c>
      <c r="AZ11" s="171"/>
      <c r="BA11" s="171"/>
      <c r="BB11" s="173" t="s">
        <v>222</v>
      </c>
      <c r="BC11" s="174"/>
      <c r="BD11" s="169"/>
      <c r="BE11" s="170" t="s">
        <v>352</v>
      </c>
      <c r="BF11" s="171"/>
      <c r="BG11" s="171"/>
      <c r="BH11" s="170" t="s">
        <v>352</v>
      </c>
      <c r="BI11" s="171"/>
      <c r="BJ11" s="171"/>
      <c r="BK11" s="173" t="s">
        <v>352</v>
      </c>
      <c r="BL11" s="184"/>
      <c r="BM11" s="169"/>
      <c r="BN11" s="170" t="s">
        <v>164</v>
      </c>
      <c r="BO11" s="171"/>
      <c r="BP11" s="171"/>
      <c r="BQ11" s="170" t="s">
        <v>164</v>
      </c>
      <c r="BR11" s="171"/>
      <c r="BS11" s="171"/>
      <c r="BT11" s="173" t="s">
        <v>164</v>
      </c>
      <c r="BU11" s="184"/>
      <c r="BV11" s="169"/>
      <c r="BW11" s="170" t="s">
        <v>164</v>
      </c>
      <c r="BX11" s="171"/>
      <c r="BY11" s="171"/>
      <c r="BZ11" s="170" t="s">
        <v>164</v>
      </c>
      <c r="CA11" s="171"/>
      <c r="CB11" s="171"/>
      <c r="CC11" s="173" t="s">
        <v>164</v>
      </c>
      <c r="CD11" s="184"/>
      <c r="CE11" s="169"/>
      <c r="CF11" s="170" t="s">
        <v>363</v>
      </c>
      <c r="CG11" s="171"/>
      <c r="CH11" s="171"/>
      <c r="CI11" s="170" t="s">
        <v>187</v>
      </c>
      <c r="CJ11" s="171"/>
      <c r="CK11" s="171"/>
      <c r="CL11" s="173" t="s">
        <v>364</v>
      </c>
      <c r="CM11" s="184"/>
      <c r="CN11" s="169"/>
      <c r="CO11" s="170" t="s">
        <v>167</v>
      </c>
      <c r="CP11" s="171"/>
      <c r="CQ11" s="171"/>
      <c r="CR11" s="170" t="s">
        <v>167</v>
      </c>
      <c r="CS11" s="171"/>
      <c r="CT11" s="171"/>
      <c r="CU11" s="173" t="s">
        <v>167</v>
      </c>
      <c r="CV11" s="174"/>
      <c r="CW11" s="6"/>
      <c r="CX11" s="6"/>
    </row>
    <row r="12" spans="1:102" ht="39" customHeight="1">
      <c r="A12" s="6"/>
      <c r="B12" s="203" t="s">
        <v>141</v>
      </c>
      <c r="C12" s="204" t="s">
        <v>122</v>
      </c>
      <c r="D12" s="204"/>
      <c r="E12" s="204"/>
      <c r="F12" s="204"/>
      <c r="G12" s="204"/>
      <c r="H12" s="204"/>
      <c r="I12" s="205"/>
      <c r="J12" s="198"/>
      <c r="K12" s="203" t="s">
        <v>141</v>
      </c>
      <c r="L12" s="204" t="s">
        <v>122</v>
      </c>
      <c r="M12" s="204"/>
      <c r="N12" s="204"/>
      <c r="O12" s="204"/>
      <c r="P12" s="204"/>
      <c r="Q12" s="204"/>
      <c r="R12" s="205"/>
      <c r="S12" s="198"/>
      <c r="T12" s="203" t="s">
        <v>141</v>
      </c>
      <c r="U12" s="206" t="s">
        <v>122</v>
      </c>
      <c r="V12" s="206"/>
      <c r="W12" s="206"/>
      <c r="X12" s="206"/>
      <c r="Y12" s="206"/>
      <c r="Z12" s="206"/>
      <c r="AA12" s="207"/>
      <c r="AB12" s="198"/>
      <c r="AC12" s="422" t="s">
        <v>226</v>
      </c>
      <c r="AD12" s="423"/>
      <c r="AE12" s="423"/>
      <c r="AF12" s="423"/>
      <c r="AG12" s="423"/>
      <c r="AH12" s="423"/>
      <c r="AI12" s="423"/>
      <c r="AJ12" s="424"/>
      <c r="AK12" s="198"/>
      <c r="AL12" s="203"/>
      <c r="AM12" s="204"/>
      <c r="AN12" s="204"/>
      <c r="AO12" s="204"/>
      <c r="AP12" s="204"/>
      <c r="AQ12" s="204"/>
      <c r="AR12" s="204"/>
      <c r="AS12" s="205"/>
      <c r="AT12" s="198"/>
      <c r="AU12" s="203"/>
      <c r="AV12" s="204"/>
      <c r="AW12" s="204"/>
      <c r="AX12" s="204"/>
      <c r="AY12" s="204"/>
      <c r="AZ12" s="204"/>
      <c r="BA12" s="204"/>
      <c r="BB12" s="205"/>
      <c r="BC12" s="198"/>
      <c r="BD12" s="203"/>
      <c r="BE12" s="204"/>
      <c r="BF12" s="204"/>
      <c r="BG12" s="204"/>
      <c r="BH12" s="204"/>
      <c r="BI12" s="204"/>
      <c r="BJ12" s="204"/>
      <c r="BK12" s="205"/>
      <c r="BL12" s="184"/>
      <c r="BM12" s="203"/>
      <c r="BN12" s="204"/>
      <c r="BO12" s="204"/>
      <c r="BP12" s="204"/>
      <c r="BQ12" s="204"/>
      <c r="BR12" s="204"/>
      <c r="BS12" s="204"/>
      <c r="BT12" s="205"/>
      <c r="BU12" s="184"/>
      <c r="BV12" s="203"/>
      <c r="BW12" s="204"/>
      <c r="BX12" s="204"/>
      <c r="BY12" s="204"/>
      <c r="BZ12" s="204"/>
      <c r="CA12" s="204"/>
      <c r="CB12" s="204"/>
      <c r="CC12" s="205"/>
      <c r="CD12" s="184"/>
      <c r="CE12" s="203"/>
      <c r="CF12" s="204"/>
      <c r="CG12" s="204"/>
      <c r="CH12" s="204"/>
      <c r="CI12" s="204"/>
      <c r="CJ12" s="204"/>
      <c r="CK12" s="204"/>
      <c r="CL12" s="205"/>
      <c r="CM12" s="184"/>
      <c r="CN12" s="203"/>
      <c r="CO12" s="204"/>
      <c r="CP12" s="204"/>
      <c r="CQ12" s="204"/>
      <c r="CR12" s="204"/>
      <c r="CS12" s="204"/>
      <c r="CT12" s="204"/>
      <c r="CU12" s="205"/>
      <c r="CV12" s="174"/>
      <c r="CW12" s="6"/>
      <c r="CX12" s="6"/>
    </row>
    <row r="13" spans="1:102" ht="39" customHeight="1" thickBot="1">
      <c r="A13" s="6"/>
      <c r="B13" s="208"/>
      <c r="C13" s="188" t="s">
        <v>220</v>
      </c>
      <c r="D13" s="187"/>
      <c r="E13" s="209" t="s">
        <v>141</v>
      </c>
      <c r="F13" s="188" t="s">
        <v>220</v>
      </c>
      <c r="G13" s="187"/>
      <c r="H13" s="187"/>
      <c r="I13" s="210" t="s">
        <v>220</v>
      </c>
      <c r="J13" s="174"/>
      <c r="K13" s="208"/>
      <c r="L13" s="188" t="s">
        <v>220</v>
      </c>
      <c r="M13" s="187"/>
      <c r="N13" s="209" t="s">
        <v>141</v>
      </c>
      <c r="O13" s="188" t="s">
        <v>220</v>
      </c>
      <c r="P13" s="187"/>
      <c r="Q13" s="187"/>
      <c r="R13" s="210" t="s">
        <v>220</v>
      </c>
      <c r="S13" s="174"/>
      <c r="T13" s="208"/>
      <c r="U13" s="188" t="s">
        <v>220</v>
      </c>
      <c r="V13" s="211"/>
      <c r="W13" s="211"/>
      <c r="X13" s="188" t="s">
        <v>188</v>
      </c>
      <c r="Y13" s="211"/>
      <c r="Z13" s="211"/>
      <c r="AA13" s="210" t="s">
        <v>188</v>
      </c>
      <c r="AB13" s="212"/>
      <c r="AC13" s="213"/>
      <c r="AD13" s="214" t="s">
        <v>141</v>
      </c>
      <c r="AE13" s="215"/>
      <c r="AF13" s="215"/>
      <c r="AG13" s="215"/>
      <c r="AH13" s="215"/>
      <c r="AI13" s="215"/>
      <c r="AJ13" s="216"/>
      <c r="AK13" s="212"/>
      <c r="AL13" s="208"/>
      <c r="AM13" s="188" t="s">
        <v>224</v>
      </c>
      <c r="AN13" s="187"/>
      <c r="AO13" s="209"/>
      <c r="AP13" s="188" t="s">
        <v>349</v>
      </c>
      <c r="AQ13" s="187"/>
      <c r="AR13" s="187"/>
      <c r="AS13" s="210" t="s">
        <v>224</v>
      </c>
      <c r="AT13" s="217"/>
      <c r="AU13" s="208"/>
      <c r="AV13" s="188" t="s">
        <v>222</v>
      </c>
      <c r="AW13" s="187"/>
      <c r="AX13" s="187"/>
      <c r="AY13" s="188" t="s">
        <v>222</v>
      </c>
      <c r="AZ13" s="187"/>
      <c r="BA13" s="187"/>
      <c r="BB13" s="210" t="s">
        <v>222</v>
      </c>
      <c r="BC13" s="174"/>
      <c r="BD13" s="208"/>
      <c r="BE13" s="188" t="s">
        <v>222</v>
      </c>
      <c r="BF13" s="187"/>
      <c r="BG13" s="187"/>
      <c r="BH13" s="188" t="s">
        <v>350</v>
      </c>
      <c r="BI13" s="187"/>
      <c r="BJ13" s="187"/>
      <c r="BK13" s="210" t="s">
        <v>351</v>
      </c>
      <c r="BL13" s="184"/>
      <c r="BM13" s="208"/>
      <c r="BN13" s="188" t="s">
        <v>164</v>
      </c>
      <c r="BO13" s="187"/>
      <c r="BP13" s="187"/>
      <c r="BQ13" s="188" t="s">
        <v>164</v>
      </c>
      <c r="BR13" s="187"/>
      <c r="BS13" s="187"/>
      <c r="BT13" s="210" t="s">
        <v>164</v>
      </c>
      <c r="BU13" s="184"/>
      <c r="BV13" s="208"/>
      <c r="BW13" s="188" t="s">
        <v>164</v>
      </c>
      <c r="BX13" s="187"/>
      <c r="BY13" s="187"/>
      <c r="BZ13" s="188" t="s">
        <v>164</v>
      </c>
      <c r="CA13" s="187"/>
      <c r="CB13" s="187"/>
      <c r="CC13" s="210" t="s">
        <v>164</v>
      </c>
      <c r="CD13" s="184"/>
      <c r="CE13" s="208"/>
      <c r="CF13" s="188" t="s">
        <v>362</v>
      </c>
      <c r="CG13" s="187"/>
      <c r="CH13" s="187"/>
      <c r="CI13" s="188" t="s">
        <v>187</v>
      </c>
      <c r="CJ13" s="187"/>
      <c r="CK13" s="187"/>
      <c r="CL13" s="210" t="s">
        <v>187</v>
      </c>
      <c r="CM13" s="184"/>
      <c r="CN13" s="208"/>
      <c r="CO13" s="188" t="s">
        <v>362</v>
      </c>
      <c r="CP13" s="187"/>
      <c r="CQ13" s="187"/>
      <c r="CR13" s="188" t="s">
        <v>187</v>
      </c>
      <c r="CS13" s="187"/>
      <c r="CT13" s="187"/>
      <c r="CU13" s="210" t="s">
        <v>365</v>
      </c>
      <c r="CV13" s="174"/>
      <c r="CW13" s="6"/>
      <c r="CX13" s="6"/>
    </row>
    <row r="14" spans="2:100" ht="39" customHeight="1" thickBot="1">
      <c r="B14" s="218"/>
      <c r="AB14" s="6"/>
      <c r="AT14" s="219"/>
      <c r="AU14" s="220"/>
      <c r="AV14" s="220"/>
      <c r="AW14" s="220"/>
      <c r="AX14" s="220"/>
      <c r="AY14" s="220"/>
      <c r="AZ14" s="220"/>
      <c r="BA14" s="220"/>
      <c r="BB14" s="220"/>
      <c r="BC14" s="220"/>
      <c r="BD14" s="220"/>
      <c r="BE14" s="220"/>
      <c r="BF14" s="220"/>
      <c r="BG14" s="220"/>
      <c r="BH14" s="220"/>
      <c r="BI14" s="220"/>
      <c r="BJ14" s="220"/>
      <c r="BK14" s="220"/>
      <c r="BL14" s="220"/>
      <c r="BU14" s="6"/>
      <c r="BX14" s="166" t="s">
        <v>122</v>
      </c>
      <c r="CD14" s="6"/>
      <c r="CV14" s="6"/>
    </row>
    <row r="15" spans="37:100" ht="39" customHeight="1" thickBot="1">
      <c r="AK15" s="425" t="s">
        <v>227</v>
      </c>
      <c r="AL15" s="426"/>
      <c r="AM15" s="426"/>
      <c r="AN15" s="426"/>
      <c r="AO15" s="426"/>
      <c r="AP15" s="426"/>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7"/>
      <c r="CV15" s="6"/>
    </row>
    <row r="16" ht="39" customHeight="1">
      <c r="CV16" s="6"/>
    </row>
    <row r="17" spans="22:100" ht="39" customHeight="1">
      <c r="V17" s="221"/>
      <c r="CV17" s="6"/>
    </row>
    <row r="18" ht="39" customHeight="1">
      <c r="CV18" s="6"/>
    </row>
    <row r="19" spans="37:100" ht="39" customHeight="1">
      <c r="AK19" s="222"/>
      <c r="CC19" s="223"/>
      <c r="CV19" s="6"/>
    </row>
    <row r="20" spans="5:100" ht="39" customHeight="1">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CV20" s="6"/>
    </row>
    <row r="21" spans="5:100" ht="39" customHeight="1">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CV21" s="6"/>
    </row>
    <row r="22" spans="5:77" ht="39" customHeight="1">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row>
    <row r="23" spans="5:77" ht="39" customHeight="1">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row>
    <row r="24" spans="5:77" ht="39" customHeight="1">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row>
    <row r="25" spans="5:77" ht="39" customHeight="1">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row>
    <row r="26" spans="5:77" ht="39" customHeight="1">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row>
    <row r="27" spans="5:77" ht="39" customHeight="1">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row>
    <row r="28" spans="5:77" ht="39" customHeight="1">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row>
    <row r="29" spans="5:77" ht="39" customHeight="1">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c r="BW29" s="224"/>
      <c r="BX29" s="224"/>
      <c r="BY29" s="224"/>
    </row>
    <row r="30" spans="5:77" ht="39" customHeight="1">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row>
    <row r="31" spans="5:77" ht="39" customHeight="1">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row>
    <row r="32" spans="5:77" ht="39" customHeight="1">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224"/>
      <c r="BT32" s="224"/>
      <c r="BU32" s="224"/>
      <c r="BV32" s="224"/>
      <c r="BW32" s="224"/>
      <c r="BX32" s="224"/>
      <c r="BY32" s="224"/>
    </row>
    <row r="33" spans="5:77" ht="39" customHeight="1">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c r="BY33" s="224"/>
    </row>
    <row r="34" spans="5:77" ht="39" customHeight="1">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4"/>
      <c r="BU34" s="224"/>
      <c r="BV34" s="224"/>
      <c r="BW34" s="224"/>
      <c r="BX34" s="224"/>
      <c r="BY34" s="224"/>
    </row>
    <row r="35" spans="5:77" ht="39" customHeight="1">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c r="BY35" s="224"/>
    </row>
    <row r="36" spans="5:77" ht="39" customHeight="1">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4"/>
      <c r="BY36" s="224"/>
    </row>
  </sheetData>
  <sheetProtection/>
  <mergeCells count="5">
    <mergeCell ref="AK1:BL1"/>
    <mergeCell ref="B2:CU2"/>
    <mergeCell ref="B9:CU9"/>
    <mergeCell ref="AC12:AJ12"/>
    <mergeCell ref="AK15:BL15"/>
  </mergeCells>
  <printOptions/>
  <pageMargins left="0.3937007874015748" right="0" top="0.5905511811023623" bottom="0" header="0.5118110236220472" footer="0.5118110236220472"/>
  <pageSetup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dimension ref="A1:CC33"/>
  <sheetViews>
    <sheetView zoomScale="75" zoomScaleNormal="75" zoomScalePageLayoutView="0" workbookViewId="0" topLeftCell="A1">
      <selection activeCell="K13" sqref="K13"/>
    </sheetView>
  </sheetViews>
  <sheetFormatPr defaultColWidth="9.00390625" defaultRowHeight="19.5" customHeight="1"/>
  <cols>
    <col min="1" max="1" width="8.25390625" style="0" customWidth="1"/>
    <col min="2" max="35" width="4.75390625" style="0" customWidth="1"/>
    <col min="36" max="61" width="2.75390625" style="0" customWidth="1"/>
    <col min="62" max="70" width="2.125" style="0" customWidth="1"/>
    <col min="71" max="78" width="2.00390625" style="0" customWidth="1"/>
  </cols>
  <sheetData>
    <row r="1" spans="1:6" ht="19.5" customHeight="1">
      <c r="A1" s="428"/>
      <c r="B1" s="428"/>
      <c r="C1" s="428"/>
      <c r="D1" s="428"/>
      <c r="E1" s="428"/>
      <c r="F1" s="428"/>
    </row>
    <row r="2" spans="2:3" ht="19.5" customHeight="1">
      <c r="B2" s="228"/>
      <c r="C2" s="229"/>
    </row>
    <row r="3" spans="2:3" ht="19.5" customHeight="1" thickBot="1">
      <c r="B3" s="228"/>
      <c r="C3" s="229"/>
    </row>
    <row r="4" spans="1:81" ht="19.5" customHeight="1">
      <c r="A4" s="225"/>
      <c r="B4" s="230"/>
      <c r="C4" s="231"/>
      <c r="D4" s="225" t="s">
        <v>228</v>
      </c>
      <c r="E4" s="225"/>
      <c r="F4" s="225"/>
      <c r="G4" s="225"/>
      <c r="K4" s="232" t="s">
        <v>229</v>
      </c>
      <c r="L4" s="233"/>
      <c r="M4" s="234"/>
      <c r="N4" s="6"/>
      <c r="O4" s="6"/>
      <c r="P4" s="429" t="s">
        <v>230</v>
      </c>
      <c r="Q4" s="430"/>
      <c r="R4" s="430"/>
      <c r="S4" s="430"/>
      <c r="T4" s="430"/>
      <c r="U4" s="430"/>
      <c r="V4" s="430"/>
      <c r="W4" s="430"/>
      <c r="X4" s="430"/>
      <c r="Y4" s="430"/>
      <c r="Z4" s="430"/>
      <c r="AA4" s="431"/>
      <c r="AB4" s="226"/>
      <c r="AC4" s="226"/>
      <c r="AD4" s="232" t="s">
        <v>229</v>
      </c>
      <c r="AE4" s="233"/>
      <c r="AF4" s="234"/>
      <c r="AH4" s="235"/>
      <c r="AX4" s="226"/>
      <c r="CC4" s="235"/>
    </row>
    <row r="5" spans="2:29" ht="19.5" customHeight="1" thickBot="1">
      <c r="B5" s="228"/>
      <c r="C5" s="236" t="s">
        <v>231</v>
      </c>
      <c r="D5" s="237"/>
      <c r="E5" s="235"/>
      <c r="F5" s="235"/>
      <c r="G5" s="235"/>
      <c r="N5" s="6"/>
      <c r="O5" s="6"/>
      <c r="P5" s="432"/>
      <c r="Q5" s="433"/>
      <c r="R5" s="433"/>
      <c r="S5" s="433"/>
      <c r="T5" s="433"/>
      <c r="U5" s="433"/>
      <c r="V5" s="433"/>
      <c r="W5" s="433"/>
      <c r="X5" s="433"/>
      <c r="Y5" s="433"/>
      <c r="Z5" s="433"/>
      <c r="AA5" s="434"/>
      <c r="AB5" s="226"/>
      <c r="AC5" s="226"/>
    </row>
    <row r="6" spans="2:61" ht="19.5" customHeight="1">
      <c r="B6" s="228"/>
      <c r="C6" s="229"/>
      <c r="D6" s="235"/>
      <c r="E6" s="235"/>
      <c r="F6" s="235"/>
      <c r="G6" s="235"/>
      <c r="H6" s="238"/>
      <c r="I6" s="238"/>
      <c r="J6" s="238"/>
      <c r="K6" s="238"/>
      <c r="L6" s="238"/>
      <c r="M6" s="238"/>
      <c r="N6" s="238"/>
      <c r="O6" s="238"/>
      <c r="P6" s="226"/>
      <c r="Q6" s="226"/>
      <c r="R6" s="226"/>
      <c r="S6" s="226"/>
      <c r="T6" s="226"/>
      <c r="U6" s="226"/>
      <c r="V6" s="226"/>
      <c r="W6" s="226"/>
      <c r="X6" s="226"/>
      <c r="Y6" s="226"/>
      <c r="Z6" s="226"/>
      <c r="AA6" s="226"/>
      <c r="AB6" s="435"/>
      <c r="AC6" s="436"/>
      <c r="AD6" s="436"/>
      <c r="AE6" s="436"/>
      <c r="AF6" s="436"/>
      <c r="AG6" s="436"/>
      <c r="AH6" s="436"/>
      <c r="AI6" s="437"/>
      <c r="AK6" s="235"/>
      <c r="AL6" s="6"/>
      <c r="AM6" s="6"/>
      <c r="AN6" s="6"/>
      <c r="AO6" s="6"/>
      <c r="AP6" s="441"/>
      <c r="AQ6" s="441"/>
      <c r="AR6" s="441"/>
      <c r="AS6" s="441"/>
      <c r="AT6" s="441"/>
      <c r="AU6" s="441"/>
      <c r="AV6" s="441"/>
      <c r="AW6" s="442"/>
      <c r="AX6" s="443"/>
      <c r="AY6" s="443"/>
      <c r="AZ6" s="443"/>
      <c r="BA6" s="6"/>
      <c r="BB6" s="6"/>
      <c r="BC6" s="6"/>
      <c r="BD6" s="6"/>
      <c r="BE6" s="6"/>
      <c r="BF6" s="6"/>
      <c r="BG6" s="6"/>
      <c r="BH6" s="6"/>
      <c r="BI6" s="6"/>
    </row>
    <row r="7" spans="2:61" ht="19.5" customHeight="1">
      <c r="B7" s="228"/>
      <c r="C7" s="229"/>
      <c r="D7" s="235"/>
      <c r="E7" s="235"/>
      <c r="F7" s="235"/>
      <c r="G7" s="235"/>
      <c r="H7" s="226"/>
      <c r="I7" s="226"/>
      <c r="J7" s="226"/>
      <c r="K7" s="226"/>
      <c r="L7" s="226"/>
      <c r="M7" s="226"/>
      <c r="N7" s="226"/>
      <c r="O7" s="226"/>
      <c r="P7" s="226"/>
      <c r="Q7" s="226"/>
      <c r="R7" s="226"/>
      <c r="S7" s="226"/>
      <c r="T7" s="226"/>
      <c r="U7" s="226"/>
      <c r="V7" s="226"/>
      <c r="W7" s="226"/>
      <c r="X7" s="226"/>
      <c r="Y7" s="226"/>
      <c r="Z7" s="226"/>
      <c r="AA7" s="226"/>
      <c r="AB7" s="438"/>
      <c r="AC7" s="439"/>
      <c r="AD7" s="439"/>
      <c r="AE7" s="439"/>
      <c r="AF7" s="439"/>
      <c r="AG7" s="439"/>
      <c r="AH7" s="439"/>
      <c r="AI7" s="440"/>
      <c r="AK7" s="235"/>
      <c r="AL7" s="6"/>
      <c r="AM7" s="6"/>
      <c r="AN7" s="6"/>
      <c r="AO7" s="6"/>
      <c r="AP7" s="441"/>
      <c r="AQ7" s="441"/>
      <c r="AR7" s="441"/>
      <c r="AS7" s="441"/>
      <c r="AT7" s="441"/>
      <c r="AU7" s="441"/>
      <c r="AV7" s="441"/>
      <c r="AW7" s="443"/>
      <c r="AX7" s="443"/>
      <c r="AY7" s="443"/>
      <c r="AZ7" s="443"/>
      <c r="BA7" s="6"/>
      <c r="BB7" s="6"/>
      <c r="BC7" s="6"/>
      <c r="BD7" s="6"/>
      <c r="BE7" s="6"/>
      <c r="BF7" s="6"/>
      <c r="BG7" s="6"/>
      <c r="BH7" s="6"/>
      <c r="BI7" s="6"/>
    </row>
    <row r="8" spans="2:61" ht="19.5" customHeight="1">
      <c r="B8" s="228"/>
      <c r="C8" s="229"/>
      <c r="D8" s="235"/>
      <c r="E8" s="235"/>
      <c r="F8" s="235"/>
      <c r="G8" s="235"/>
      <c r="H8" s="6"/>
      <c r="I8" s="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K8" s="235"/>
      <c r="AL8" s="6"/>
      <c r="AM8" s="6"/>
      <c r="AN8" s="444"/>
      <c r="AO8" s="444"/>
      <c r="AP8" s="6"/>
      <c r="AQ8" s="6"/>
      <c r="AR8" s="6"/>
      <c r="AS8" s="6"/>
      <c r="AT8" s="6"/>
      <c r="AU8" s="6"/>
      <c r="AV8" s="6"/>
      <c r="AW8" s="442"/>
      <c r="AX8" s="443"/>
      <c r="AY8" s="443"/>
      <c r="AZ8" s="443"/>
      <c r="BA8" s="6"/>
      <c r="BB8" s="6"/>
      <c r="BC8" s="445"/>
      <c r="BD8" s="445"/>
      <c r="BE8" s="445"/>
      <c r="BF8" s="445"/>
      <c r="BG8" s="6"/>
      <c r="BH8" s="6"/>
      <c r="BI8" s="6"/>
    </row>
    <row r="9" spans="2:61" ht="19.5" customHeight="1">
      <c r="B9" s="235"/>
      <c r="C9" s="235"/>
      <c r="D9" s="235"/>
      <c r="E9" s="235"/>
      <c r="F9" s="235"/>
      <c r="G9" s="235"/>
      <c r="H9" s="6"/>
      <c r="I9" s="6"/>
      <c r="J9" s="166"/>
      <c r="K9" s="435"/>
      <c r="L9" s="436"/>
      <c r="M9" s="436"/>
      <c r="N9" s="436"/>
      <c r="O9" s="436"/>
      <c r="P9" s="436"/>
      <c r="Q9" s="436"/>
      <c r="R9" s="436"/>
      <c r="S9" s="436"/>
      <c r="T9" s="436"/>
      <c r="U9" s="436"/>
      <c r="V9" s="436"/>
      <c r="W9" s="436"/>
      <c r="X9" s="436"/>
      <c r="Y9" s="436"/>
      <c r="Z9" s="436"/>
      <c r="AA9" s="436"/>
      <c r="AB9" s="436"/>
      <c r="AC9" s="436"/>
      <c r="AD9" s="436"/>
      <c r="AE9" s="436"/>
      <c r="AF9" s="436"/>
      <c r="AG9" s="436"/>
      <c r="AH9" s="436"/>
      <c r="AI9" s="437"/>
      <c r="AK9" s="235"/>
      <c r="AL9" s="6"/>
      <c r="AM9" s="6"/>
      <c r="AN9" s="444"/>
      <c r="AO9" s="444"/>
      <c r="AP9" s="6"/>
      <c r="AQ9" s="6"/>
      <c r="AR9" s="6"/>
      <c r="AS9" s="6"/>
      <c r="AT9" s="6"/>
      <c r="AU9" s="6"/>
      <c r="AV9" s="6"/>
      <c r="AW9" s="443"/>
      <c r="AX9" s="443"/>
      <c r="AY9" s="443"/>
      <c r="AZ9" s="443"/>
      <c r="BA9" s="6"/>
      <c r="BB9" s="6"/>
      <c r="BC9" s="6"/>
      <c r="BD9" s="6"/>
      <c r="BE9" s="6"/>
      <c r="BF9" s="6"/>
      <c r="BG9" s="6"/>
      <c r="BH9" s="6"/>
      <c r="BI9" s="6"/>
    </row>
    <row r="10" spans="2:61" ht="19.5" customHeight="1">
      <c r="B10" s="235"/>
      <c r="C10" s="235"/>
      <c r="D10" s="235"/>
      <c r="E10" s="235"/>
      <c r="F10" s="235"/>
      <c r="G10" s="229"/>
      <c r="H10" s="6"/>
      <c r="I10" s="6"/>
      <c r="J10" s="16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8"/>
      <c r="AK10" s="244"/>
      <c r="AL10" s="274"/>
      <c r="AM10" s="274"/>
      <c r="AN10" s="32"/>
      <c r="AO10" s="274"/>
      <c r="AP10" s="274"/>
      <c r="AQ10" s="274"/>
      <c r="AR10" s="274"/>
      <c r="AS10" s="274"/>
      <c r="AT10" s="274"/>
      <c r="AU10" s="274"/>
      <c r="AV10" s="274"/>
      <c r="AW10" s="274"/>
      <c r="AX10" s="274"/>
      <c r="AY10" s="274"/>
      <c r="AZ10" s="274"/>
      <c r="BA10" s="274"/>
      <c r="BB10" s="274"/>
      <c r="BC10" s="274"/>
      <c r="BD10" s="274"/>
      <c r="BE10" s="274"/>
      <c r="BF10" s="274"/>
      <c r="BG10" s="274"/>
      <c r="BH10" s="274"/>
      <c r="BI10" s="275"/>
    </row>
    <row r="11" spans="2:61" ht="19.5" customHeight="1">
      <c r="B11" s="240"/>
      <c r="C11" s="240"/>
      <c r="D11" s="240"/>
      <c r="E11" s="240"/>
      <c r="F11" s="240"/>
      <c r="G11" s="241"/>
      <c r="H11" s="250"/>
      <c r="I11" s="251"/>
      <c r="J11" s="242"/>
      <c r="K11" s="252"/>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29"/>
      <c r="AK11" s="244"/>
      <c r="AL11" s="274"/>
      <c r="AM11" s="274"/>
      <c r="AN11" s="32"/>
      <c r="AO11" s="274"/>
      <c r="AP11" s="274"/>
      <c r="AQ11" s="274"/>
      <c r="AR11" s="274"/>
      <c r="AS11" s="274"/>
      <c r="AT11" s="274"/>
      <c r="AU11" s="274"/>
      <c r="AV11" s="274"/>
      <c r="AW11" s="274"/>
      <c r="AX11" s="274"/>
      <c r="AY11" s="274"/>
      <c r="AZ11" s="274"/>
      <c r="BA11" s="274"/>
      <c r="BB11" s="274"/>
      <c r="BC11" s="274"/>
      <c r="BD11" s="274"/>
      <c r="BE11" s="274"/>
      <c r="BF11" s="274"/>
      <c r="BG11" s="274"/>
      <c r="BH11" s="274"/>
      <c r="BI11" s="275"/>
    </row>
    <row r="12" spans="1:61" ht="19.5" customHeight="1">
      <c r="A12" s="253" t="s">
        <v>235</v>
      </c>
      <c r="B12" s="254"/>
      <c r="C12" s="232" t="s">
        <v>122</v>
      </c>
      <c r="D12" s="233"/>
      <c r="E12" s="233"/>
      <c r="F12" s="234"/>
      <c r="G12" s="235"/>
      <c r="K12" s="228"/>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29"/>
      <c r="AK12" s="244"/>
      <c r="AL12" s="274"/>
      <c r="AM12" s="274"/>
      <c r="AN12" s="32"/>
      <c r="AO12" s="274"/>
      <c r="AP12" s="274"/>
      <c r="AQ12" s="274"/>
      <c r="AR12" s="274"/>
      <c r="AS12" s="274"/>
      <c r="AT12" s="274"/>
      <c r="AU12" s="274"/>
      <c r="AV12" s="274"/>
      <c r="AW12" s="274"/>
      <c r="AX12" s="274"/>
      <c r="AY12" s="274"/>
      <c r="AZ12" s="274"/>
      <c r="BA12" s="274"/>
      <c r="BB12" s="274"/>
      <c r="BC12" s="274"/>
      <c r="BD12" s="274"/>
      <c r="BE12" s="274"/>
      <c r="BF12" s="274"/>
      <c r="BG12" s="274"/>
      <c r="BH12" s="274"/>
      <c r="BI12" s="275"/>
    </row>
    <row r="13" spans="1:61" ht="19.5" customHeight="1">
      <c r="A13" s="253" t="s">
        <v>238</v>
      </c>
      <c r="B13" s="254"/>
      <c r="C13" s="235"/>
      <c r="D13" s="235"/>
      <c r="E13" s="235"/>
      <c r="F13" s="235"/>
      <c r="G13" s="235"/>
      <c r="K13" s="228"/>
      <c r="L13" s="235"/>
      <c r="M13" s="235"/>
      <c r="N13" s="235"/>
      <c r="O13" s="235"/>
      <c r="P13" s="235"/>
      <c r="Q13" s="235"/>
      <c r="R13" s="235" t="s">
        <v>239</v>
      </c>
      <c r="S13" s="235"/>
      <c r="T13" s="235"/>
      <c r="U13" s="235"/>
      <c r="V13" s="449" t="s">
        <v>240</v>
      </c>
      <c r="W13" s="450"/>
      <c r="X13" s="450"/>
      <c r="Y13" s="451"/>
      <c r="Z13" s="235"/>
      <c r="AA13" s="235"/>
      <c r="AB13" s="235"/>
      <c r="AC13" s="235"/>
      <c r="AD13" s="235"/>
      <c r="AE13" s="235"/>
      <c r="AF13" s="235"/>
      <c r="AG13" s="235"/>
      <c r="AH13" s="235"/>
      <c r="AI13" s="229"/>
      <c r="AK13" s="244"/>
      <c r="AL13" s="274"/>
      <c r="AM13" s="274"/>
      <c r="AN13" s="32"/>
      <c r="AO13" s="274"/>
      <c r="AP13" s="274"/>
      <c r="AQ13" s="274"/>
      <c r="AR13" s="455"/>
      <c r="AS13" s="455"/>
      <c r="AT13" s="455"/>
      <c r="AU13" s="455"/>
      <c r="AV13" s="455"/>
      <c r="AW13" s="455"/>
      <c r="AX13" s="455"/>
      <c r="AY13" s="274"/>
      <c r="AZ13" s="274"/>
      <c r="BA13" s="274"/>
      <c r="BB13" s="274"/>
      <c r="BC13" s="274"/>
      <c r="BD13" s="274"/>
      <c r="BE13" s="274"/>
      <c r="BF13" s="274"/>
      <c r="BG13" s="274"/>
      <c r="BH13" s="274"/>
      <c r="BI13" s="275"/>
    </row>
    <row r="14" spans="1:61" ht="19.5" customHeight="1">
      <c r="A14" s="253" t="s">
        <v>241</v>
      </c>
      <c r="B14" s="254"/>
      <c r="C14" s="235"/>
      <c r="D14" s="240"/>
      <c r="E14" s="240"/>
      <c r="F14" s="240"/>
      <c r="G14" s="240"/>
      <c r="H14" s="240"/>
      <c r="K14" s="256"/>
      <c r="L14" s="240"/>
      <c r="M14" s="240"/>
      <c r="N14" s="240"/>
      <c r="O14" s="240"/>
      <c r="P14" s="240"/>
      <c r="Q14" s="240"/>
      <c r="R14" s="240"/>
      <c r="S14" s="240"/>
      <c r="T14" s="240"/>
      <c r="U14" s="240"/>
      <c r="V14" s="452"/>
      <c r="W14" s="453"/>
      <c r="X14" s="453"/>
      <c r="Y14" s="454"/>
      <c r="Z14" s="240"/>
      <c r="AA14" s="240"/>
      <c r="AB14" s="240"/>
      <c r="AC14" s="240"/>
      <c r="AD14" s="240"/>
      <c r="AE14" s="240"/>
      <c r="AF14" s="240"/>
      <c r="AG14" s="240"/>
      <c r="AH14" s="240"/>
      <c r="AI14" s="241"/>
      <c r="AK14" s="244"/>
      <c r="AL14" s="274"/>
      <c r="AM14" s="274"/>
      <c r="AN14" s="32"/>
      <c r="AO14" s="274"/>
      <c r="AP14" s="274"/>
      <c r="AQ14" s="274"/>
      <c r="AR14" s="455"/>
      <c r="AS14" s="455"/>
      <c r="AT14" s="455"/>
      <c r="AU14" s="455"/>
      <c r="AV14" s="455"/>
      <c r="AW14" s="455"/>
      <c r="AX14" s="455"/>
      <c r="AY14" s="274"/>
      <c r="AZ14" s="274"/>
      <c r="BA14" s="274"/>
      <c r="BB14" s="274"/>
      <c r="BC14" s="274"/>
      <c r="BD14" s="274"/>
      <c r="BE14" s="274"/>
      <c r="BF14" s="274"/>
      <c r="BG14" s="274"/>
      <c r="BH14" s="274"/>
      <c r="BI14" s="461"/>
    </row>
    <row r="15" spans="2:61" ht="19.5" customHeight="1">
      <c r="B15" s="229"/>
      <c r="C15" s="229"/>
      <c r="D15" s="235"/>
      <c r="E15" s="235"/>
      <c r="F15" s="235"/>
      <c r="G15" s="235"/>
      <c r="H15" s="239"/>
      <c r="I15" s="166"/>
      <c r="J15" s="166"/>
      <c r="K15" s="258"/>
      <c r="L15" s="247"/>
      <c r="M15" s="462" t="s">
        <v>233</v>
      </c>
      <c r="N15" s="462" t="s">
        <v>234</v>
      </c>
      <c r="O15" s="247"/>
      <c r="P15" s="247"/>
      <c r="Q15" s="247"/>
      <c r="R15" s="247"/>
      <c r="S15" s="247"/>
      <c r="T15" s="247"/>
      <c r="U15" s="247"/>
      <c r="V15" s="465" t="s">
        <v>232</v>
      </c>
      <c r="W15" s="466"/>
      <c r="X15" s="466"/>
      <c r="Y15" s="467"/>
      <c r="Z15" s="247"/>
      <c r="AA15" s="247"/>
      <c r="AB15" s="247"/>
      <c r="AC15" s="247"/>
      <c r="AD15" s="247"/>
      <c r="AE15" s="247"/>
      <c r="AF15" s="247"/>
      <c r="AG15" s="247"/>
      <c r="AH15" s="247"/>
      <c r="AI15" s="248"/>
      <c r="AK15" s="244"/>
      <c r="AL15" s="274"/>
      <c r="AM15" s="274"/>
      <c r="AN15" s="32"/>
      <c r="AO15" s="274"/>
      <c r="AP15" s="274"/>
      <c r="AQ15" s="274"/>
      <c r="AR15" s="274"/>
      <c r="AS15" s="274"/>
      <c r="AT15" s="274"/>
      <c r="AU15" s="274"/>
      <c r="AV15" s="274"/>
      <c r="AW15" s="274"/>
      <c r="AX15" s="274"/>
      <c r="AY15" s="274"/>
      <c r="AZ15" s="274"/>
      <c r="BA15" s="274"/>
      <c r="BB15" s="274"/>
      <c r="BC15" s="274"/>
      <c r="BD15" s="274"/>
      <c r="BE15" s="274"/>
      <c r="BF15" s="274"/>
      <c r="BG15" s="274"/>
      <c r="BH15" s="274"/>
      <c r="BI15" s="461"/>
    </row>
    <row r="16" spans="2:61" ht="19.5" customHeight="1">
      <c r="B16" s="229"/>
      <c r="C16" s="229"/>
      <c r="D16" s="235"/>
      <c r="E16" s="235"/>
      <c r="F16" s="235"/>
      <c r="G16" s="235"/>
      <c r="H16" s="229"/>
      <c r="I16" s="166"/>
      <c r="J16" s="166"/>
      <c r="K16" s="243"/>
      <c r="L16" s="244"/>
      <c r="M16" s="463"/>
      <c r="N16" s="464"/>
      <c r="O16" s="244"/>
      <c r="P16" s="244"/>
      <c r="Q16" s="244"/>
      <c r="R16" s="244"/>
      <c r="S16" s="244"/>
      <c r="T16" s="244"/>
      <c r="U16" s="244"/>
      <c r="V16" s="468"/>
      <c r="W16" s="469"/>
      <c r="X16" s="470"/>
      <c r="Y16" s="471"/>
      <c r="Z16" s="244"/>
      <c r="AA16" s="244"/>
      <c r="AB16" s="244"/>
      <c r="AC16" s="244"/>
      <c r="AD16" s="244"/>
      <c r="AE16" s="244"/>
      <c r="AF16" s="244"/>
      <c r="AG16" s="244"/>
      <c r="AH16" s="244"/>
      <c r="AI16" s="255"/>
      <c r="AK16" s="244"/>
      <c r="AL16" s="274"/>
      <c r="AM16" s="274"/>
      <c r="AN16" s="32"/>
      <c r="AO16" s="274"/>
      <c r="AP16" s="274"/>
      <c r="AQ16" s="274"/>
      <c r="AR16" s="274"/>
      <c r="AS16" s="274"/>
      <c r="AT16" s="274"/>
      <c r="AU16" s="274"/>
      <c r="AV16" s="274"/>
      <c r="AW16" s="274"/>
      <c r="AX16" s="274"/>
      <c r="AY16" s="274"/>
      <c r="AZ16" s="274"/>
      <c r="BA16" s="274"/>
      <c r="BB16" s="274"/>
      <c r="BC16" s="274"/>
      <c r="BD16" s="274"/>
      <c r="BE16" s="274"/>
      <c r="BF16" s="274"/>
      <c r="BG16" s="274"/>
      <c r="BH16" s="274"/>
      <c r="BI16" s="461"/>
    </row>
    <row r="17" spans="2:61" ht="19.5" customHeight="1">
      <c r="B17" s="229"/>
      <c r="C17" s="229"/>
      <c r="D17" s="235"/>
      <c r="E17" s="235"/>
      <c r="F17" s="235"/>
      <c r="G17" s="235"/>
      <c r="H17" s="229"/>
      <c r="I17" s="472"/>
      <c r="J17" s="249" t="s">
        <v>141</v>
      </c>
      <c r="K17" s="243"/>
      <c r="L17" s="244"/>
      <c r="M17" s="227">
        <v>8</v>
      </c>
      <c r="N17" s="70"/>
      <c r="O17" s="245"/>
      <c r="P17" s="245"/>
      <c r="Q17" s="245"/>
      <c r="R17" s="245"/>
      <c r="S17" s="245"/>
      <c r="T17" s="245"/>
      <c r="U17" s="245"/>
      <c r="V17" s="245"/>
      <c r="W17" s="246"/>
      <c r="X17" s="247"/>
      <c r="Y17" s="247"/>
      <c r="Z17" s="247"/>
      <c r="AA17" s="247"/>
      <c r="AB17" s="247"/>
      <c r="AC17" s="247"/>
      <c r="AD17" s="247"/>
      <c r="AE17" s="247"/>
      <c r="AF17" s="458" t="s">
        <v>147</v>
      </c>
      <c r="AG17" s="227">
        <v>8</v>
      </c>
      <c r="AH17" s="244"/>
      <c r="AI17" s="255"/>
      <c r="AK17" s="244"/>
      <c r="AL17" s="274"/>
      <c r="AM17" s="274"/>
      <c r="AN17" s="153"/>
      <c r="AO17" s="6"/>
      <c r="AP17" s="6"/>
      <c r="AQ17" s="6"/>
      <c r="AR17" s="6"/>
      <c r="AS17" s="6"/>
      <c r="AT17" s="6"/>
      <c r="AU17" s="6"/>
      <c r="AV17" s="6"/>
      <c r="AW17" s="6"/>
      <c r="AX17" s="6"/>
      <c r="AY17" s="276"/>
      <c r="AZ17" s="276"/>
      <c r="BA17" s="276"/>
      <c r="BB17" s="276"/>
      <c r="BC17" s="276"/>
      <c r="BD17" s="276"/>
      <c r="BE17" s="276"/>
      <c r="BF17" s="276"/>
      <c r="BG17" s="276"/>
      <c r="BH17" s="274"/>
      <c r="BI17" s="461"/>
    </row>
    <row r="18" spans="2:61" ht="19.5" customHeight="1">
      <c r="B18" s="229"/>
      <c r="C18" s="229"/>
      <c r="D18" s="235"/>
      <c r="E18" s="235"/>
      <c r="F18" s="235"/>
      <c r="G18" s="235"/>
      <c r="H18" s="229"/>
      <c r="I18" s="472"/>
      <c r="J18" s="249"/>
      <c r="K18" s="243"/>
      <c r="L18" s="244"/>
      <c r="M18" s="227">
        <v>7</v>
      </c>
      <c r="N18" s="333">
        <v>7</v>
      </c>
      <c r="O18" s="282"/>
      <c r="P18" s="282"/>
      <c r="Q18" s="282"/>
      <c r="R18" s="282"/>
      <c r="S18" s="282"/>
      <c r="T18" s="282"/>
      <c r="U18" s="282"/>
      <c r="V18" s="282"/>
      <c r="W18" s="283"/>
      <c r="X18" s="70"/>
      <c r="Y18" s="245"/>
      <c r="Z18" s="245"/>
      <c r="AA18" s="245"/>
      <c r="AB18" s="245"/>
      <c r="AC18" s="245"/>
      <c r="AD18" s="245"/>
      <c r="AE18" s="245"/>
      <c r="AF18" s="459"/>
      <c r="AG18" s="227">
        <v>7</v>
      </c>
      <c r="AH18" s="244"/>
      <c r="AI18" s="255"/>
      <c r="AK18" s="244"/>
      <c r="AL18" s="274"/>
      <c r="AM18" s="274"/>
      <c r="AN18" s="274"/>
      <c r="AO18" s="274"/>
      <c r="AP18" s="274"/>
      <c r="AQ18" s="274"/>
      <c r="AR18" s="274"/>
      <c r="AS18" s="274"/>
      <c r="AT18" s="274"/>
      <c r="AU18" s="274"/>
      <c r="AV18" s="274"/>
      <c r="AW18" s="274"/>
      <c r="AX18" s="274"/>
      <c r="AY18" s="274"/>
      <c r="AZ18" s="276"/>
      <c r="BA18" s="276"/>
      <c r="BB18" s="276"/>
      <c r="BC18" s="276"/>
      <c r="BD18" s="276"/>
      <c r="BE18" s="473"/>
      <c r="BF18" s="474"/>
      <c r="BG18" s="474"/>
      <c r="BH18" s="274"/>
      <c r="BI18" s="461"/>
    </row>
    <row r="19" spans="2:62" ht="19.5" customHeight="1">
      <c r="B19" s="229"/>
      <c r="C19" s="229"/>
      <c r="D19" s="235"/>
      <c r="E19" s="235"/>
      <c r="F19" s="235"/>
      <c r="G19" s="235"/>
      <c r="H19" s="229"/>
      <c r="I19" s="472"/>
      <c r="J19" s="249"/>
      <c r="K19" s="243"/>
      <c r="L19" s="244"/>
      <c r="M19" s="227">
        <v>6</v>
      </c>
      <c r="N19" s="333">
        <v>6</v>
      </c>
      <c r="O19" s="284"/>
      <c r="P19" s="284" t="s">
        <v>122</v>
      </c>
      <c r="Q19" s="284"/>
      <c r="R19" s="284" t="s">
        <v>236</v>
      </c>
      <c r="S19" s="284"/>
      <c r="T19" s="284"/>
      <c r="U19" s="284"/>
      <c r="V19" s="284"/>
      <c r="W19" s="285"/>
      <c r="X19" s="244"/>
      <c r="Y19" s="244" t="s">
        <v>122</v>
      </c>
      <c r="Z19" s="244"/>
      <c r="AA19" s="244" t="s">
        <v>237</v>
      </c>
      <c r="AB19" s="244"/>
      <c r="AC19" s="244"/>
      <c r="AD19" s="244"/>
      <c r="AE19" s="244"/>
      <c r="AF19" s="459"/>
      <c r="AG19" s="227">
        <v>6</v>
      </c>
      <c r="AH19" s="244"/>
      <c r="AI19" s="255"/>
      <c r="BJ19" s="166"/>
    </row>
    <row r="20" spans="2:62" ht="19.5" customHeight="1">
      <c r="B20" s="229"/>
      <c r="C20" s="229"/>
      <c r="D20" s="235"/>
      <c r="E20" s="235"/>
      <c r="F20" s="235"/>
      <c r="G20" s="235"/>
      <c r="H20" s="229"/>
      <c r="I20" s="472"/>
      <c r="J20" s="249"/>
      <c r="K20" s="243"/>
      <c r="L20" s="244"/>
      <c r="M20" s="227">
        <v>5</v>
      </c>
      <c r="N20" s="333">
        <v>5</v>
      </c>
      <c r="O20" s="284"/>
      <c r="P20" s="284" t="s">
        <v>122</v>
      </c>
      <c r="Q20" s="475" t="s">
        <v>141</v>
      </c>
      <c r="R20" s="475"/>
      <c r="S20" s="475"/>
      <c r="T20" s="475"/>
      <c r="U20" s="475"/>
      <c r="V20" s="475"/>
      <c r="W20" s="476"/>
      <c r="X20" s="70"/>
      <c r="Y20" s="245"/>
      <c r="Z20" s="245" t="s">
        <v>122</v>
      </c>
      <c r="AA20" s="245"/>
      <c r="AB20" s="245" t="s">
        <v>122</v>
      </c>
      <c r="AC20" s="245"/>
      <c r="AD20" s="245" t="s">
        <v>122</v>
      </c>
      <c r="AE20" s="245"/>
      <c r="AF20" s="459"/>
      <c r="AG20" s="227">
        <v>5</v>
      </c>
      <c r="AH20" s="244"/>
      <c r="AI20" s="255"/>
      <c r="BJ20" s="166"/>
    </row>
    <row r="21" spans="2:62" ht="19.5" customHeight="1">
      <c r="B21" s="229"/>
      <c r="C21" s="229"/>
      <c r="D21" s="235"/>
      <c r="E21" s="235"/>
      <c r="F21" s="235"/>
      <c r="G21" s="235"/>
      <c r="H21" s="229"/>
      <c r="I21" s="472"/>
      <c r="J21" s="249"/>
      <c r="K21" s="243"/>
      <c r="L21" s="244"/>
      <c r="M21" s="227">
        <v>4</v>
      </c>
      <c r="N21" s="333">
        <v>4</v>
      </c>
      <c r="O21" s="282"/>
      <c r="P21" s="282"/>
      <c r="Q21" s="475" t="s">
        <v>343</v>
      </c>
      <c r="R21" s="475"/>
      <c r="S21" s="475"/>
      <c r="T21" s="475"/>
      <c r="U21" s="475"/>
      <c r="V21" s="475"/>
      <c r="W21" s="476"/>
      <c r="X21" s="87"/>
      <c r="Y21" s="257"/>
      <c r="Z21" s="257"/>
      <c r="AA21" s="257"/>
      <c r="AB21" s="257"/>
      <c r="AC21" s="257"/>
      <c r="AD21" s="257"/>
      <c r="AE21" s="257"/>
      <c r="AF21" s="459"/>
      <c r="AG21" s="227">
        <v>4</v>
      </c>
      <c r="AH21" s="244"/>
      <c r="AI21" s="255"/>
      <c r="BJ21" s="166"/>
    </row>
    <row r="22" spans="2:62" ht="19.5" customHeight="1">
      <c r="B22" s="229"/>
      <c r="C22" s="229"/>
      <c r="D22" s="235"/>
      <c r="E22" s="235"/>
      <c r="F22" s="235"/>
      <c r="G22" s="235"/>
      <c r="H22" s="229"/>
      <c r="I22" s="166"/>
      <c r="J22" s="166"/>
      <c r="K22" s="243"/>
      <c r="L22" s="244"/>
      <c r="M22" s="227">
        <v>3</v>
      </c>
      <c r="N22" s="333">
        <v>3</v>
      </c>
      <c r="O22" s="284"/>
      <c r="P22" s="284"/>
      <c r="Q22" s="286"/>
      <c r="R22" s="286"/>
      <c r="S22" s="286"/>
      <c r="T22" s="284"/>
      <c r="U22" s="284"/>
      <c r="V22" s="284"/>
      <c r="W22" s="285"/>
      <c r="X22" s="244"/>
      <c r="Y22" s="244"/>
      <c r="Z22" s="244"/>
      <c r="AA22" s="244"/>
      <c r="AB22" s="244"/>
      <c r="AC22" s="244"/>
      <c r="AD22" s="244"/>
      <c r="AE22" s="244"/>
      <c r="AF22" s="459"/>
      <c r="AG22" s="227">
        <v>3</v>
      </c>
      <c r="AH22" s="244"/>
      <c r="AI22" s="255"/>
      <c r="BJ22" s="166"/>
    </row>
    <row r="23" spans="2:62" ht="19.5" customHeight="1">
      <c r="B23" s="235"/>
      <c r="C23" s="235"/>
      <c r="D23" s="235"/>
      <c r="E23" s="235"/>
      <c r="F23" s="235"/>
      <c r="G23" s="235"/>
      <c r="H23" s="229"/>
      <c r="I23" s="250"/>
      <c r="J23" s="266"/>
      <c r="K23" s="267"/>
      <c r="L23" s="244"/>
      <c r="M23" s="227">
        <v>2</v>
      </c>
      <c r="N23" s="333">
        <v>2</v>
      </c>
      <c r="O23" s="284"/>
      <c r="P23" s="284"/>
      <c r="Q23" s="284"/>
      <c r="R23" s="284"/>
      <c r="S23" s="284"/>
      <c r="T23" s="284"/>
      <c r="U23" s="284"/>
      <c r="V23" s="284"/>
      <c r="W23" s="285"/>
      <c r="X23" s="70"/>
      <c r="Y23" s="245"/>
      <c r="Z23" s="245"/>
      <c r="AA23" s="245"/>
      <c r="AB23" s="245"/>
      <c r="AC23" s="245"/>
      <c r="AD23" s="245"/>
      <c r="AE23" s="245"/>
      <c r="AF23" s="459"/>
      <c r="AG23" s="227">
        <v>2</v>
      </c>
      <c r="AH23" s="244"/>
      <c r="AI23" s="255"/>
      <c r="BJ23" s="166"/>
    </row>
    <row r="24" spans="1:62" ht="19.5" customHeight="1">
      <c r="A24" s="225"/>
      <c r="B24" s="225"/>
      <c r="C24" s="225"/>
      <c r="D24" s="268" t="s">
        <v>247</v>
      </c>
      <c r="E24" s="225"/>
      <c r="F24" s="225"/>
      <c r="G24" s="225"/>
      <c r="H24" s="235"/>
      <c r="I24" s="233" t="s">
        <v>248</v>
      </c>
      <c r="J24" s="234"/>
      <c r="K24" s="228"/>
      <c r="L24" s="235"/>
      <c r="M24" s="30">
        <v>1</v>
      </c>
      <c r="N24" s="334">
        <v>1</v>
      </c>
      <c r="O24" s="280"/>
      <c r="P24" s="280"/>
      <c r="Q24" s="280"/>
      <c r="R24" s="280"/>
      <c r="S24" s="280"/>
      <c r="T24" s="280"/>
      <c r="U24" s="280"/>
      <c r="V24" s="280"/>
      <c r="W24" s="281"/>
      <c r="X24" s="269"/>
      <c r="Y24" s="259" t="s">
        <v>249</v>
      </c>
      <c r="Z24" s="259"/>
      <c r="AA24" s="259"/>
      <c r="AB24" s="259"/>
      <c r="AC24" s="259"/>
      <c r="AD24" s="259"/>
      <c r="AE24" s="259"/>
      <c r="AF24" s="260"/>
      <c r="AG24" s="335">
        <v>1</v>
      </c>
      <c r="AH24" s="235"/>
      <c r="AI24" s="229"/>
      <c r="BJ24" s="166"/>
    </row>
    <row r="25" spans="4:35" ht="19.5" customHeight="1">
      <c r="D25" s="270" t="s">
        <v>250</v>
      </c>
      <c r="H25" s="235"/>
      <c r="I25" s="235"/>
      <c r="J25" s="229"/>
      <c r="K25" s="256"/>
      <c r="L25" s="240"/>
      <c r="M25" s="240"/>
      <c r="N25" s="240"/>
      <c r="O25" s="240"/>
      <c r="P25" s="240"/>
      <c r="Q25" s="240"/>
      <c r="R25" s="240"/>
      <c r="S25" s="240"/>
      <c r="T25" s="240"/>
      <c r="U25" s="240"/>
      <c r="V25" s="240"/>
      <c r="W25" s="240"/>
      <c r="X25" s="240"/>
      <c r="Y25" s="287" t="s">
        <v>242</v>
      </c>
      <c r="Z25" s="287"/>
      <c r="AA25" s="287"/>
      <c r="AB25" s="261"/>
      <c r="AC25" s="261"/>
      <c r="AD25" s="456" t="s">
        <v>371</v>
      </c>
      <c r="AE25" s="457"/>
      <c r="AF25" s="457"/>
      <c r="AG25" s="261"/>
      <c r="AH25" s="240"/>
      <c r="AI25" s="241"/>
    </row>
    <row r="26" spans="1:4" ht="19.5" customHeight="1">
      <c r="A26" s="460" t="s">
        <v>251</v>
      </c>
      <c r="B26" s="460"/>
      <c r="C26" s="460"/>
      <c r="D26" s="460"/>
    </row>
    <row r="27" spans="11:35" ht="19.5" customHeight="1">
      <c r="K27" s="262" t="s">
        <v>141</v>
      </c>
      <c r="L27" s="244"/>
      <c r="M27" s="244"/>
      <c r="N27" s="263"/>
      <c r="O27" s="263"/>
      <c r="P27" s="263"/>
      <c r="Q27" s="263"/>
      <c r="R27" s="263"/>
      <c r="S27" s="263"/>
      <c r="T27" s="263"/>
      <c r="U27" s="263"/>
      <c r="V27" s="263"/>
      <c r="W27" s="263" t="s">
        <v>243</v>
      </c>
      <c r="X27" s="263"/>
      <c r="Y27" s="277" t="s">
        <v>244</v>
      </c>
      <c r="Z27" s="277"/>
      <c r="AA27" s="277"/>
      <c r="AB27" s="277"/>
      <c r="AC27" s="277"/>
      <c r="AD27" s="277"/>
      <c r="AE27" s="277"/>
      <c r="AF27" s="277"/>
      <c r="AG27" s="277"/>
      <c r="AH27" s="277"/>
      <c r="AI27" s="278"/>
    </row>
    <row r="28" spans="11:35" ht="19.5" customHeight="1">
      <c r="K28" s="244"/>
      <c r="L28" s="244"/>
      <c r="M28" s="244"/>
      <c r="N28" s="263"/>
      <c r="O28" s="263"/>
      <c r="P28" s="263"/>
      <c r="Q28" s="263"/>
      <c r="R28" s="263"/>
      <c r="S28" s="263"/>
      <c r="T28" s="263"/>
      <c r="U28" s="263"/>
      <c r="V28" s="263"/>
      <c r="W28" s="263"/>
      <c r="X28" s="263"/>
      <c r="Y28" s="277"/>
      <c r="Z28" s="277"/>
      <c r="AA28" s="277"/>
      <c r="AB28" s="277"/>
      <c r="AC28" s="277"/>
      <c r="AD28" s="277"/>
      <c r="AE28" s="277"/>
      <c r="AF28" s="277"/>
      <c r="AG28" s="277"/>
      <c r="AH28" s="277"/>
      <c r="AI28" s="278"/>
    </row>
    <row r="29" spans="11:35" ht="19.5" customHeight="1">
      <c r="K29" s="264"/>
      <c r="L29" s="263"/>
      <c r="M29" s="263"/>
      <c r="N29" s="263"/>
      <c r="O29" s="263"/>
      <c r="P29" s="263"/>
      <c r="Q29" s="263" t="s">
        <v>245</v>
      </c>
      <c r="R29" s="263"/>
      <c r="S29" s="263"/>
      <c r="T29" s="263"/>
      <c r="U29" s="263"/>
      <c r="V29" s="263"/>
      <c r="W29" s="263"/>
      <c r="X29" s="263"/>
      <c r="Y29" s="263"/>
      <c r="Z29" s="263"/>
      <c r="AA29" s="263"/>
      <c r="AB29" s="263"/>
      <c r="AC29" s="263"/>
      <c r="AD29" s="263"/>
      <c r="AE29" s="263"/>
      <c r="AF29" s="263"/>
      <c r="AG29" s="263"/>
      <c r="AH29" s="263"/>
      <c r="AI29" s="265"/>
    </row>
    <row r="30" spans="11:35" ht="19.5" customHeight="1">
      <c r="K30" s="264"/>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5"/>
    </row>
    <row r="31" spans="11:35" ht="19.5" customHeight="1">
      <c r="K31" s="264"/>
      <c r="L31" s="263"/>
      <c r="M31" s="263"/>
      <c r="N31" s="263"/>
      <c r="O31" s="279" t="s">
        <v>246</v>
      </c>
      <c r="P31" s="279"/>
      <c r="Q31" s="279"/>
      <c r="R31" s="279"/>
      <c r="S31" s="279"/>
      <c r="T31" s="279"/>
      <c r="U31" s="279"/>
      <c r="V31" s="279"/>
      <c r="W31" s="279"/>
      <c r="X31" s="279"/>
      <c r="Y31" s="263"/>
      <c r="Z31" s="263"/>
      <c r="AA31" s="263"/>
      <c r="AB31" s="263"/>
      <c r="AC31" s="263"/>
      <c r="AD31" s="263"/>
      <c r="AE31" s="263"/>
      <c r="AF31" s="263"/>
      <c r="AG31" s="263"/>
      <c r="AH31" s="263"/>
      <c r="AI31" s="265"/>
    </row>
    <row r="32" spans="11:35" ht="19.5" customHeight="1">
      <c r="K32" s="264"/>
      <c r="L32" s="263"/>
      <c r="M32" s="263"/>
      <c r="N32" s="263"/>
      <c r="O32" s="279"/>
      <c r="P32" s="279"/>
      <c r="Q32" s="279"/>
      <c r="R32" s="279"/>
      <c r="S32" s="279"/>
      <c r="T32" s="279"/>
      <c r="U32" s="279"/>
      <c r="V32" s="279"/>
      <c r="W32" s="279"/>
      <c r="X32" s="279"/>
      <c r="Y32" s="263"/>
      <c r="Z32" s="263"/>
      <c r="AA32" s="263"/>
      <c r="AB32" s="263"/>
      <c r="AC32" s="263"/>
      <c r="AD32" s="263"/>
      <c r="AE32" s="263"/>
      <c r="AF32" s="263"/>
      <c r="AG32" s="263"/>
      <c r="AH32" s="263"/>
      <c r="AI32" s="265"/>
    </row>
    <row r="33" spans="11:35" ht="19.5" customHeight="1">
      <c r="K33" s="271"/>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3"/>
    </row>
  </sheetData>
  <sheetProtection/>
  <mergeCells count="24">
    <mergeCell ref="A26:D26"/>
    <mergeCell ref="BI14:BI18"/>
    <mergeCell ref="M15:M16"/>
    <mergeCell ref="N15:N16"/>
    <mergeCell ref="V15:Y16"/>
    <mergeCell ref="I17:I21"/>
    <mergeCell ref="BE18:BG18"/>
    <mergeCell ref="Q20:W20"/>
    <mergeCell ref="Q21:W21"/>
    <mergeCell ref="BC8:BF8"/>
    <mergeCell ref="K9:AI10"/>
    <mergeCell ref="V13:Y14"/>
    <mergeCell ref="AR13:AX13"/>
    <mergeCell ref="AR14:AX14"/>
    <mergeCell ref="AD25:AF25"/>
    <mergeCell ref="AF17:AF23"/>
    <mergeCell ref="A1:F1"/>
    <mergeCell ref="P4:AA5"/>
    <mergeCell ref="AB6:AI7"/>
    <mergeCell ref="AP6:AV7"/>
    <mergeCell ref="AW6:AZ7"/>
    <mergeCell ref="AN8:AN9"/>
    <mergeCell ref="AO8:AO9"/>
    <mergeCell ref="AW8:AZ9"/>
  </mergeCells>
  <printOptions/>
  <pageMargins left="0.3937007874015748" right="0" top="0.5905511811023623" bottom="0" header="0.5118110236220472" footer="0.5118110236220472"/>
  <pageSetup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fukushima</cp:lastModifiedBy>
  <cp:lastPrinted>2020-12-22T23:17:01Z</cp:lastPrinted>
  <dcterms:created xsi:type="dcterms:W3CDTF">1997-01-08T22:48:59Z</dcterms:created>
  <dcterms:modified xsi:type="dcterms:W3CDTF">2020-12-22T23:23:53Z</dcterms:modified>
  <cp:category/>
  <cp:version/>
  <cp:contentType/>
  <cp:contentStatus/>
</cp:coreProperties>
</file>